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2 " sheetId="1" r:id="rId1"/>
  </sheets>
  <definedNames>
    <definedName name="_xlnm.Print_Titles" localSheetId="0">'Расх 2012 '!$7:$7</definedName>
    <definedName name="_xlnm.Print_Area" localSheetId="0">'Расх 2012 '!$A$1:$G$820</definedName>
  </definedNames>
  <calcPr fullCalcOnLoad="1"/>
</workbook>
</file>

<file path=xl/sharedStrings.xml><?xml version="1.0" encoding="utf-8"?>
<sst xmlns="http://schemas.openxmlformats.org/spreadsheetml/2006/main" count="3699" uniqueCount="596">
  <si>
    <t xml:space="preserve">Уточненный план на 2012 год в соответствии с решением Обнинского городского Собрания от 13.12.2011 года №01-28 «О бюджете города Обнинска на 2012 год и плановый период  2013 и 2014 годов» (в редакции решений городского Собрания от 27.03.12 № 02-32, от 26.06.12 № 01-35, от 30.10.12 № 02-37 и от 29.01.13 № 01-40 ) 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</si>
  <si>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</si>
  <si>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</si>
  <si>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Региональные целевые программы</t>
  </si>
  <si>
    <t xml:space="preserve"> Бюджетные инвестиции </t>
  </si>
  <si>
    <t>5058503</t>
  </si>
  <si>
    <t>Учреждения культуры и мероприятия в сфере культуры и кинематографии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</si>
  <si>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</si>
  <si>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</si>
  <si>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</si>
  <si>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</si>
  <si>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 за счет средств местного бюджета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</si>
  <si>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</si>
  <si>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Муниципальная целевая социальная программа по пропаганде здорового образа жизни в городе Обнинске на 2009-2012 годы</t>
  </si>
  <si>
    <t>Государственная программа Российской Федерации "Доступная среда" на 2011-2015 годы"</t>
  </si>
  <si>
    <t>1009000</t>
  </si>
  <si>
    <t>7950312</t>
  </si>
  <si>
    <t>Создание безбарьерной среды для учащихся с ограниченными возможностями</t>
  </si>
  <si>
    <t>Мероприятия по проведению оздоровительной кампании детей</t>
  </si>
  <si>
    <t>Материальная помощь пенсионерам к юбилейным датам</t>
  </si>
  <si>
    <t>3500300</t>
  </si>
  <si>
    <t>Текущий и капитальный ремонт внутридворовых территорий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</si>
  <si>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</si>
  <si>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</si>
  <si>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капитальному ремонту многоквартирных домов  за счет средств бюджетов</t>
  </si>
  <si>
    <t>0980201</t>
  </si>
  <si>
    <t>5220811</t>
  </si>
  <si>
    <t>5227900</t>
  </si>
  <si>
    <t>Государственная поддержка малого и среднего предпринимательства, включая крестьянские (фермерские) хозяйства</t>
  </si>
  <si>
    <t>6036000</t>
  </si>
  <si>
    <t>Ведомственная целевая программа "Развитие малого и среднего предпринимательства в Калужской области"</t>
  </si>
  <si>
    <t>6030000</t>
  </si>
  <si>
    <t>Услуги по содержанию сетей  муниципальных предприятий коммунального хозяйства</t>
  </si>
  <si>
    <t>3510600</t>
  </si>
  <si>
    <t>Субсидии на реализацию долгосрочной целевой программы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 из областного бюджета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</si>
  <si>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</si>
  <si>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</si>
  <si>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</si>
  <si>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</si>
  <si>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</si>
  <si>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</si>
  <si>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</si>
  <si>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</si>
  <si>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</si>
  <si>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</si>
  <si>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</si>
  <si>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</si>
  <si>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</si>
  <si>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013</t>
  </si>
  <si>
    <t>0900200</t>
  </si>
  <si>
    <t>006</t>
  </si>
  <si>
    <t>0412</t>
  </si>
  <si>
    <t>0503</t>
  </si>
  <si>
    <t>Общегосударственные вопросы</t>
  </si>
  <si>
    <t>Другие 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</si>
  <si>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</si>
  <si>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</si>
  <si>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</si>
  <si>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</si>
  <si>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</si>
  <si>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</si>
  <si>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</si>
  <si>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Управление имущественных и земельных отношений</t>
  </si>
  <si>
    <t>Управление культуры, спорта и молодежной политики</t>
  </si>
  <si>
    <t>Управление городского хозяйства</t>
  </si>
  <si>
    <t>Отдел здравоохранения</t>
  </si>
  <si>
    <t>Управление общего образования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</si>
  <si>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</si>
  <si>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Управление экономики и инновационного развития</t>
  </si>
  <si>
    <t>Управление архитектуры и градостроительства</t>
  </si>
  <si>
    <t>Жилищно-коммунальное хозяйство</t>
  </si>
  <si>
    <t xml:space="preserve"> Коммунальное хозяйство</t>
  </si>
  <si>
    <t>Благоустройство</t>
  </si>
  <si>
    <t>Исполнено за 2012 год</t>
  </si>
  <si>
    <t>Исполнение расходов бюджета города Обнинска за 2012 год по ведомственной структуре расходов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</si>
  <si>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</si>
  <si>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</si>
  <si>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</si>
  <si>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Долгосрочная целевая программа "Развитие физической культуры и спорта в Калужской области на 2011-2015 годы" за счет средств местного бюджета</t>
  </si>
  <si>
    <t>Социальное обеспечение населения</t>
  </si>
  <si>
    <t>Социальная помощь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</si>
  <si>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</si>
  <si>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</si>
  <si>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</si>
  <si>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</si>
  <si>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4230000</t>
  </si>
  <si>
    <t>0707</t>
  </si>
  <si>
    <t>4310000</t>
  </si>
  <si>
    <t>0800</t>
  </si>
  <si>
    <t>0801</t>
  </si>
  <si>
    <t>7951200</t>
  </si>
  <si>
    <t>4400000</t>
  </si>
  <si>
    <t>4410000</t>
  </si>
  <si>
    <t>4420000</t>
  </si>
  <si>
    <t>0802</t>
  </si>
  <si>
    <t>4520000</t>
  </si>
  <si>
    <t>Код ведом-ствен-ной клас-сификации</t>
  </si>
  <si>
    <t>Образование</t>
  </si>
  <si>
    <t xml:space="preserve">Общее образование 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</si>
  <si>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</si>
  <si>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</si>
  <si>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</si>
  <si>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 xml:space="preserve"> Музеи и постоянные выставки</t>
  </si>
  <si>
    <t xml:space="preserve"> Библиотеки</t>
  </si>
  <si>
    <t>Кинематография</t>
  </si>
  <si>
    <t>0900</t>
  </si>
  <si>
    <t>5120000</t>
  </si>
  <si>
    <t>в том числе:</t>
  </si>
  <si>
    <t>Физическая культура и спорт</t>
  </si>
  <si>
    <t>Физкультурно-оздоровительная работа  и спортивные мероприятия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</si>
  <si>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</si>
  <si>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</si>
  <si>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</si>
  <si>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</si>
  <si>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</si>
  <si>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</si>
  <si>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</si>
  <si>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</si>
  <si>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</si>
  <si>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</si>
  <si>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</si>
  <si>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</si>
  <si>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Обслуживание внутреннего государственного и  муниципального долга</t>
  </si>
  <si>
    <t>Другие вопросы в области культуры, кинематографии</t>
  </si>
  <si>
    <t>0113</t>
  </si>
  <si>
    <t>0701</t>
  </si>
  <si>
    <t>4200000</t>
  </si>
  <si>
    <t>4210000</t>
  </si>
  <si>
    <t>4320000</t>
  </si>
  <si>
    <t>0709</t>
  </si>
  <si>
    <t>4350000</t>
  </si>
  <si>
    <t xml:space="preserve"> Образование</t>
  </si>
  <si>
    <t>Дошкольное образование</t>
  </si>
  <si>
    <t>Детские дошкольные учреждения</t>
  </si>
  <si>
    <t xml:space="preserve"> Школы-детские сады, школы начальные,  неполные средние и средние</t>
  </si>
  <si>
    <t>5227944</t>
  </si>
  <si>
    <t>6223415</t>
  </si>
  <si>
    <t>843</t>
  </si>
  <si>
    <t>0921000</t>
  </si>
  <si>
    <t>0921100</t>
  </si>
  <si>
    <t>Муниципальная долгосрочная целевая программа "Организация гостевых стоянок автотранспорта на внутридворовых территориях муниципального образования "Город Обнинск" на 2011-2015 годы"</t>
  </si>
  <si>
    <t>0921200</t>
  </si>
  <si>
    <t>450</t>
  </si>
  <si>
    <t>4400600</t>
  </si>
  <si>
    <t>Бюджетные инвестиции в объекты муниципальной собственности для нужд муниципального образования городской округ "Город Обнинск"</t>
  </si>
  <si>
    <t>Исполнение 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</si>
  <si>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7950310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</si>
  <si>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</si>
  <si>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</si>
  <si>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Служба социального такси</t>
  </si>
  <si>
    <t>5058507</t>
  </si>
  <si>
    <t>5058501</t>
  </si>
  <si>
    <t>0907</t>
  </si>
  <si>
    <t>Санитарно-эпидемиологическое благополучие</t>
  </si>
  <si>
    <t>Дополнительные выплаты к заработной плате работникам ФГУЗ «Центр гигиены и эпидемиологии  №8 Федерального медико-биологического агентства»</t>
  </si>
  <si>
    <t>0921300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</si>
  <si>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</si>
  <si>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</si>
  <si>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7950305</t>
  </si>
  <si>
    <t>Оснащение пандусами социально значимых объектов муниципальной собственности</t>
  </si>
  <si>
    <t>0920800</t>
  </si>
  <si>
    <t>3500400</t>
  </si>
  <si>
    <t>Благоустройство внутридворовых территорий в рамках деятельности Территориальных общественных самоуправлений (ТОС)</t>
  </si>
  <si>
    <t>Обеспечение выполнения функций заказчика-застройщика по строительству и реконструкции объектов муниципального образования городской округ "Город Обнинск"</t>
  </si>
  <si>
    <t>Расширение и реконструкция очистных сооружений канализации г.Обнинска. Корректировка</t>
  </si>
  <si>
    <t>Ремонт и капитальный ремонт автомобильных дорог общего пользования местного значения за счет средств местного бюджета</t>
  </si>
  <si>
    <t>Периодическая печать</t>
  </si>
  <si>
    <t>Периодическая печать и издательства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</si>
  <si>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</si>
  <si>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</si>
  <si>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451</t>
  </si>
  <si>
    <t>Организация мест захоронения бытовых отходов</t>
  </si>
  <si>
    <t>452</t>
  </si>
  <si>
    <t>Реконструкция сетей уличного освещения</t>
  </si>
  <si>
    <t>453</t>
  </si>
  <si>
    <t>454</t>
  </si>
  <si>
    <t>455</t>
  </si>
  <si>
    <t>456</t>
  </si>
  <si>
    <t>Оказание ритуальных услуг муниципальными предприятиями</t>
  </si>
  <si>
    <t>Другие вопросы в области жилищно-коммунального хозяйства</t>
  </si>
  <si>
    <t>0505</t>
  </si>
  <si>
    <t>Оказание услуг по помывке населения муниципальными предприятиями</t>
  </si>
  <si>
    <t>0921400</t>
  </si>
  <si>
    <t>Субсидии гражданам на приобретение жилья</t>
  </si>
  <si>
    <t>322</t>
  </si>
  <si>
    <t>457</t>
  </si>
  <si>
    <t>Строительство объектов в зоне инновационного развития по ул.Красных Зорь</t>
  </si>
  <si>
    <t>Доплаты к пенсиям, дополнительное пенсионноое обеспечение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</si>
  <si>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</si>
  <si>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Муниципальная целевая программа "Обеспечение жильем молодых семей" на 2011-2015 годы</t>
  </si>
  <si>
    <t>Муниципальная программа "Жилье в кредит на 2007-2016 годы"</t>
  </si>
  <si>
    <t>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 в соответствии с Законом Калужской области от 29.05.2009 № 550-ОЗ "О ежемесячных денежных выплатах отдельным категориям работников образовательных учреждений"</t>
  </si>
  <si>
    <t xml:space="preserve">Исполнение  муниципальных гарантий муниципального образования городской округ  "Город Обнинск" </t>
  </si>
  <si>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</si>
  <si>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</si>
  <si>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Субсидии некоммерческим организациям (за исключением муниципальных учреждений)</t>
  </si>
  <si>
    <t>Иные межбюджетные трансферты на реализацию долгосрочной целевой программы "Совершенствование организации питания, медицинского обеспечения и формирование здорового образа жизни в общеобразавательных учреждениях Калужской области на 2011- 2013 годы" из областного бюджета</t>
  </si>
  <si>
    <t xml:space="preserve"> Бюджетные инвестиции в рамках реализации перечня мероприятий по развитию и поддержке социальной, инженерной и инновационной инфраструктуры г.Обнинска как наукограда Российской Федерации</t>
  </si>
  <si>
    <t>Долгосрочная целевая программа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 за счет средств местного бюджета</t>
  </si>
  <si>
    <t>Охрана семьи и детства</t>
  </si>
  <si>
    <t>6220156</t>
  </si>
  <si>
    <t>Капитальный ремонт и ремонт объектов социальной инфраструктуры муниципальных образований</t>
  </si>
  <si>
    <t>Долгосрочная целевая программа "Совершенствование и развитие сети автомобильных дорог Калужской области на период 2010-2017 годов и на перспективу до 2020 года"</t>
  </si>
  <si>
    <t>630</t>
  </si>
  <si>
    <t>7950311</t>
  </si>
  <si>
    <t>Долгосрочная целевая программа "Содействие развитию малого и среднего предпринимательства в городе Обнинске на 2011-2013 гг. и на период до 2020 года"</t>
  </si>
  <si>
    <t>Долгосрочная городская целевая программа по созданию системы воспитательно-образовательной работы с одаренными детьми в городе Обнинске "Интеллект Обнинска" на 2010 - 2015 гг</t>
  </si>
  <si>
    <t>5058508</t>
  </si>
  <si>
    <t xml:space="preserve">Физическая культура </t>
  </si>
  <si>
    <t>1101</t>
  </si>
  <si>
    <t>Строительство лыжероллерной трассы в г.Обнинске</t>
  </si>
  <si>
    <t>Строительство и реконструкция образовательных учреждений</t>
  </si>
  <si>
    <t>459</t>
  </si>
  <si>
    <t>0921700</t>
  </si>
  <si>
    <t>Расходы, связанные с ликвидацией Фонда поддержки малого предпринимательства г.Обнинска</t>
  </si>
  <si>
    <t>7950700</t>
  </si>
  <si>
    <t>Городская долгосрочная целевая программа "Культура г.Обнинска на 2011-2013 гг."</t>
  </si>
  <si>
    <t>5228400</t>
  </si>
  <si>
    <t>5228410</t>
  </si>
  <si>
    <t>Строительство и реконструкция сетей уличного освещения</t>
  </si>
  <si>
    <t>Долгосрочная целевая программа "Организация отдыха и оздоровления детей и подростков Калужской области в 2010-2015 годах"</t>
  </si>
  <si>
    <t>Долгосрочная целевая программа "Организация отдыха и оздоровления детей и подростков Калужской области в 2010-2015 годах" за счет средств местного бюджета</t>
  </si>
  <si>
    <t>Управление потребительского рынка, транспорта и связи</t>
  </si>
  <si>
    <t>Выплата пособий и компенсаций, установленных законами и иными нормативными правовыми актами Калужской области, и выплата пособий на погребение безработных в соответствии с Федеральным законом от 12.01.1996 № 8-ФЗ "О погребении и похоронном деле"</t>
  </si>
  <si>
    <t>Ремонт и оснащение нежилых помещений, находящихся в муниципальной казне</t>
  </si>
  <si>
    <t>Капитальный ремонт и ремонт объектов социальной инфраструктуры муниципальных образований за счет средств местного бюджета</t>
  </si>
  <si>
    <t>1008820</t>
  </si>
  <si>
    <t>Подпрограмма "Обеспечение жильем молодых семей" ФЦП «Жилище» на 2011-2015 годы»</t>
  </si>
  <si>
    <t>Федеральные целевые программы</t>
  </si>
  <si>
    <t>1000000</t>
  </si>
  <si>
    <t>Федеральная целевая программа "Жилище" на 2011-2015 годы"</t>
  </si>
  <si>
    <t>1008800</t>
  </si>
  <si>
    <t>Долгосрочная целевая программа "Стимулирование развития жилищного строительства на территории Калужской области" на 2011-2015 годы</t>
  </si>
  <si>
    <t>Подпрограмма "Обеспечение жильем молодых семей" ДЦП "Стимулирование развития жилищного строительства на территории Калужской области" на 2011-2015 годы</t>
  </si>
  <si>
    <t>5223300</t>
  </si>
  <si>
    <t>5223303</t>
  </si>
  <si>
    <t>Ведомственная целевая программа "Совершенствование системы управления общественными финансами Калужской области"</t>
  </si>
  <si>
    <t>6220100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</si>
  <si>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</si>
  <si>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6220115</t>
  </si>
  <si>
    <t>Ежемесячное денежное вознаграждение за классное руководство</t>
  </si>
  <si>
    <t>5200900</t>
  </si>
  <si>
    <t>5220810</t>
  </si>
  <si>
    <t>5220820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</si>
  <si>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</si>
  <si>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9470000</t>
  </si>
  <si>
    <t>Дорожное хозяйство (дорожные фонды)</t>
  </si>
  <si>
    <t>0409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</si>
  <si>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</si>
  <si>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</si>
  <si>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>Обеспечение мероприятий по капитальному ремонту многоквартирных домов за счет средств от государственной корпорации Фонд содействия реформированию жилищно-коммунального хозяйства</t>
  </si>
  <si>
    <t>0980101</t>
  </si>
  <si>
    <t>7951600</t>
  </si>
  <si>
    <t>Долгосрочная целевая программа "Организация отдыха, оздоровления и занятости детей и подростков города Обнинска на 2012-2015 годы"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</si>
  <si>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</si>
  <si>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0921600</t>
  </si>
  <si>
    <t>Оплата услуг по производству кисломолочной продукции на молочной кухне в г.Обнинске</t>
  </si>
  <si>
    <t>Ведомственная целевая программа "Стимулирование муниципальных программ по повышению уровня благоустройства территорий"</t>
  </si>
  <si>
    <t>6226000</t>
  </si>
  <si>
    <t>Охрана окружающей среды</t>
  </si>
  <si>
    <t>Ведомственная целевая программа "Развитие малого и среднего предпринимательства Калужской области"</t>
  </si>
  <si>
    <t>6225400</t>
  </si>
  <si>
    <t>0921500</t>
  </si>
  <si>
    <t>Расходы за счет средств резервного фонда Администрации города Обнинска</t>
  </si>
  <si>
    <t>458</t>
  </si>
  <si>
    <t>Бюджетные инвестиции в рамках реализации муниципальной целевой программы "Энергосбережение и повышение энергоэффективности на территории муниципального образования "Город Обнинск" на 2010 - 2012 годы"</t>
  </si>
  <si>
    <t>Реализация мероприятий в рамках ВЦП "Развитие малого и среднего предпринимательства в Калужской области"</t>
  </si>
  <si>
    <t>6225405</t>
  </si>
  <si>
    <t>9650000</t>
  </si>
  <si>
    <t>Расширение и реконструкция очистных сооружений канализации г.Обнинска за счет средств областного бюджета</t>
  </si>
  <si>
    <t>Культура</t>
  </si>
  <si>
    <t xml:space="preserve"> Молодежная политика и оздоровление детей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</si>
  <si>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</si>
  <si>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</si>
  <si>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</si>
  <si>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</si>
  <si>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</si>
  <si>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Общегосударственные вопросы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</si>
  <si>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</si>
  <si>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</si>
  <si>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</si>
  <si>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</si>
  <si>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</si>
  <si>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6223417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</si>
  <si>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</si>
  <si>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</si>
  <si>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</si>
  <si>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</si>
  <si>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</si>
  <si>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</si>
  <si>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</si>
  <si>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</si>
  <si>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</si>
  <si>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4560000</t>
  </si>
  <si>
    <t>ВСЕГО</t>
  </si>
  <si>
    <t>Обслуживание государственного и 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</si>
  <si>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</si>
  <si>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</si>
  <si>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 Прочие расходы</t>
  </si>
  <si>
    <t xml:space="preserve"> Резервные фонды</t>
  </si>
  <si>
    <t>Органы территориального общественного самоуправления (ТОС)</t>
  </si>
  <si>
    <t>Связь и информатика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</si>
  <si>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за счет средств местного бюджета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</si>
  <si>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</si>
  <si>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</si>
  <si>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</si>
  <si>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</si>
  <si>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</si>
  <si>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</si>
  <si>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</si>
  <si>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</si>
  <si>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</si>
  <si>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Субсидии юридическим лицам (кроме государственных и муниципальных учреждений) и физическим лицам - производителям товаров, работ, услуг</t>
  </si>
  <si>
    <t>810</t>
  </si>
  <si>
    <t>Дворцы и Дома культуры, другие учреждения культуры</t>
  </si>
  <si>
    <t>4400300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</si>
  <si>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</si>
  <si>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</si>
  <si>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</si>
  <si>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</si>
  <si>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</si>
  <si>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</si>
  <si>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</si>
  <si>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иные цели</t>
  </si>
  <si>
    <t>621</t>
  </si>
  <si>
    <t>622</t>
  </si>
  <si>
    <t>4400400</t>
  </si>
  <si>
    <t>Культурно-просветительская деятельность</t>
  </si>
  <si>
    <t>Прочие расходы</t>
  </si>
  <si>
    <t>4400500</t>
  </si>
  <si>
    <t>Организация киновидеопоказа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</si>
  <si>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</si>
  <si>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</si>
  <si>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Организация и осуществление деятельности по опеке и попечительству</t>
  </si>
  <si>
    <t>5206300</t>
  </si>
  <si>
    <t>5228300</t>
  </si>
  <si>
    <t>Ведомственная целевая программа "Обеспечение формирования и содержания архивных фондов в Калужской области"</t>
  </si>
  <si>
    <t>Органы юстиции</t>
  </si>
  <si>
    <t>0304</t>
  </si>
  <si>
    <t xml:space="preserve">Руководство и управление в сфере установленных функций </t>
  </si>
  <si>
    <t>0010000</t>
  </si>
  <si>
    <t>Государственная регистрация актов гражданского состояния</t>
  </si>
  <si>
    <t>0013800</t>
  </si>
  <si>
    <t>Оздоровление детей</t>
  </si>
  <si>
    <t>4320200</t>
  </si>
  <si>
    <t>Ведомственная целевая программа "Функционирование и развитие системы социального обслуживания пожилых людей, инвалидов и граждан, находящихся в трудной жизненной ситуации, Калужской области"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</si>
  <si>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</si>
  <si>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</si>
  <si>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Оплата жилищно-коммунальных услуг отдельным категориям граждан</t>
  </si>
  <si>
    <t>Расходы на выплаты персоналу государственных органов</t>
  </si>
  <si>
    <t>Фонд оплаты труда и страховые взносы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</si>
  <si>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</si>
  <si>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</si>
  <si>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</si>
  <si>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100</t>
  </si>
  <si>
    <t>120</t>
  </si>
  <si>
    <t>121</t>
  </si>
  <si>
    <t>200</t>
  </si>
  <si>
    <t>240</t>
  </si>
  <si>
    <t>244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</si>
  <si>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</si>
  <si>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</si>
  <si>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</si>
  <si>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</si>
  <si>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</si>
  <si>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6224700</t>
  </si>
  <si>
    <t>Дополнительные выплаты к заработной плате работникам государственных учреждений из муниципального бюджета</t>
  </si>
  <si>
    <t>0920700</t>
  </si>
  <si>
    <t>314</t>
  </si>
  <si>
    <t>Меры социальной поддержки населения по публичным нормативным обязательствам</t>
  </si>
  <si>
    <t>313</t>
  </si>
  <si>
    <t>Публичные нормативные выплаты гражданам несоциального характера</t>
  </si>
  <si>
    <t>330</t>
  </si>
  <si>
    <t>6224900</t>
  </si>
  <si>
    <t>6224908</t>
  </si>
  <si>
    <t>6224910</t>
  </si>
  <si>
    <t>6224909</t>
  </si>
  <si>
    <t>6224911</t>
  </si>
  <si>
    <t>6224912</t>
  </si>
  <si>
    <t>6224913</t>
  </si>
  <si>
    <t>6224916</t>
  </si>
  <si>
    <t>6224919</t>
  </si>
  <si>
    <t>Социальные выплаты гражданам, кроме публичных нормативных социальных выплат</t>
  </si>
  <si>
    <t>320</t>
  </si>
  <si>
    <t>6224917</t>
  </si>
  <si>
    <t>323</t>
  </si>
  <si>
    <t>Приобретение товаров, работ, услуг в пользу граждан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</si>
  <si>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</si>
  <si>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6224918</t>
  </si>
  <si>
    <t>6223400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</si>
  <si>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</si>
  <si>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6223416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</si>
  <si>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</si>
  <si>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Ведомственная целевая программа "Социальная поддержка населения Калужской области"</t>
  </si>
  <si>
    <t>Оказание мер социальной поддержки по оплате жилищно-коммунальных услуг в соответствии с Законами Калужской области от 30.12.2004 № 12-ОЗ, от 05.05.2000 № 8-ОЗ, от 27.03.2008 № 416-ОЗ и Решением Президиума Калужского областного Совета народных депутатов от 05.04.1991 № 76</t>
  </si>
  <si>
    <t>Оказание мер социальной поддержки по оплате жилищно-коммунальных услуг педагогическим работникам, а также специалистам организаций, находящихся в собственности Калужской области,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</si>
  <si>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Обеспечение мер социальной поддержки реабилитированных лиц и лиц, признанных пострадавшими от политических репрессий, в части оплаты жилищно-коммунальных услуг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</si>
  <si>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Предоставление гражданам субсидий на оплату жилого помещения и коммунальных услуг</t>
  </si>
  <si>
    <t>Предоставление ежемесячной денежной выплаты ветеранам труда и труженикам тыла в соответствии с Законом Калужской области от 30.12.2004 № 12-ОЗ и ветеранам труда Калужской области в соответствии с Законом Калужской области от 27.03.2008 № 416-ОЗ</t>
  </si>
  <si>
    <t>Обеспечение мер социальной поддержки реабилитированных лиц и лиц, признанных пострадавшими от политических репрессий, в части предоставления ежемесячной денежной выплаты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</si>
  <si>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Выплаты ежемесячного пособия на ребенка и многодетным семьям, имеющим четырех и более детей</t>
  </si>
  <si>
    <t>3500500</t>
  </si>
  <si>
    <t>Расходы, связанные с созданием и обеспечением деятельности МП "Городской парк"</t>
  </si>
  <si>
    <t>Оказание материальной помощи гражданам, находящимся в трудной жизненной ситуации, за счет денежных средств</t>
  </si>
  <si>
    <t>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</si>
  <si>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Ведомственная целевая программа "Развитие системы дошкольного, общего и дополнительного образования в Калужской области"</t>
  </si>
  <si>
    <t>1004</t>
  </si>
  <si>
    <t>Компенсация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</t>
  </si>
  <si>
    <t xml:space="preserve">Развитие и поддержка социальной, инженерной и инновационной инфраструктуры наукоградов Российской Федерации </t>
  </si>
  <si>
    <t>5200400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</si>
  <si>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</si>
  <si>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5200402</t>
  </si>
  <si>
    <t>Содержание казенных учреждений</t>
  </si>
  <si>
    <t>Централизованные бухгалтерии, группы хозяйственного обслуживания</t>
  </si>
  <si>
    <t>015</t>
  </si>
  <si>
    <t xml:space="preserve">Ремонт многоквартирных домов </t>
  </si>
  <si>
    <t>Бюджетные инвестиции</t>
  </si>
  <si>
    <t>400</t>
  </si>
  <si>
    <t>3510100</t>
  </si>
  <si>
    <t>Реализация прочих мероприятий</t>
  </si>
  <si>
    <t>6000200</t>
  </si>
  <si>
    <t>6220176</t>
  </si>
  <si>
    <t>800</t>
  </si>
  <si>
    <t>0920500</t>
  </si>
  <si>
    <t>Мероприятия по профилактике терроризма и экстремизма</t>
  </si>
  <si>
    <t>0920100</t>
  </si>
  <si>
    <t>0920200</t>
  </si>
  <si>
    <t>Ведомственные целевые программы</t>
  </si>
  <si>
    <t>6220000</t>
  </si>
  <si>
    <t>6222200</t>
  </si>
  <si>
    <t>Судебная система</t>
  </si>
  <si>
    <t>Руководство и управление в сфере установленных функций</t>
  </si>
  <si>
    <t>0105</t>
  </si>
  <si>
    <t>0014000</t>
  </si>
  <si>
    <t>Обеспечение жизнедеятельности населения поселка Обнинское</t>
  </si>
  <si>
    <t>Поддержка общественных организаций</t>
  </si>
  <si>
    <t>0920300</t>
  </si>
  <si>
    <t>0920400</t>
  </si>
  <si>
    <t>0920600</t>
  </si>
  <si>
    <t>4870241</t>
  </si>
  <si>
    <t>Мероприятия, проводимые в целях оказания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местного бюджета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</si>
  <si>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</si>
  <si>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</si>
  <si>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</si>
  <si>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</si>
  <si>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</si>
  <si>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>7950600</t>
  </si>
  <si>
    <t xml:space="preserve">Региональные целевые программы </t>
  </si>
  <si>
    <t>5220000</t>
  </si>
  <si>
    <t>0920000</t>
  </si>
  <si>
    <t>5208100</t>
  </si>
  <si>
    <t>Выполнение функций органами местного самоуправления</t>
  </si>
  <si>
    <t>Целевые программы муниципальных образований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</si>
  <si>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</si>
  <si>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</si>
  <si>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</si>
  <si>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функций  органами местного самоуправления</t>
  </si>
  <si>
    <t>Поддержка коммунального хозяйства</t>
  </si>
  <si>
    <t>3510000</t>
  </si>
  <si>
    <t>6000000</t>
  </si>
  <si>
    <t>Организация и содержание мест захоронения</t>
  </si>
  <si>
    <t>6000400</t>
  </si>
  <si>
    <t>000000</t>
  </si>
  <si>
    <t>Оказание других видов социальной помощи</t>
  </si>
  <si>
    <t>5058500</t>
  </si>
  <si>
    <t>7950100</t>
  </si>
  <si>
    <t>Иные безвозмездные и безвозвратные перечисления</t>
  </si>
  <si>
    <t>5200000</t>
  </si>
  <si>
    <t>Автомобильный транспорт</t>
  </si>
  <si>
    <t>3030000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</si>
  <si>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</si>
  <si>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</si>
  <si>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</si>
  <si>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</si>
  <si>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3500200</t>
  </si>
  <si>
    <t>1020000</t>
  </si>
  <si>
    <t>Долгосрочная целевая программа Калужской области "Право ребенка на семью (2010-2014 годы)"</t>
  </si>
  <si>
    <t>Долгосрочная целевая программа "Развитие инновационной деятельности в городе Обнинске на 2011-2013 гг. и на период до 2020 года"</t>
  </si>
  <si>
    <t>3510200</t>
  </si>
  <si>
    <t>Уличное освещение</t>
  </si>
  <si>
    <t>6000100</t>
  </si>
  <si>
    <t>Озеленение</t>
  </si>
  <si>
    <t>6000300</t>
  </si>
  <si>
    <t>Прочие мероприятия по благоустройству городских округов и поселений</t>
  </si>
  <si>
    <t>Обеспечение пожарной безопасности</t>
  </si>
  <si>
    <t>0310</t>
  </si>
  <si>
    <t>2470000</t>
  </si>
  <si>
    <t xml:space="preserve"> Жилищно-коммунальное хозяйство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</si>
  <si>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</si>
  <si>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</si>
  <si>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</si>
  <si>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</si>
  <si>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государственных функций в области физической культуры и спорта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</si>
  <si>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</si>
  <si>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Мероприятия, проводимые в целях оказания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</si>
  <si>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4870000</t>
  </si>
  <si>
    <t>4870200</t>
  </si>
  <si>
    <t>4870240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</si>
  <si>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</si>
  <si>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5204800</t>
  </si>
  <si>
    <t>421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</si>
  <si>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</si>
  <si>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Резервные фонды местных администраций</t>
  </si>
  <si>
    <t>Резервные фонды</t>
  </si>
  <si>
    <t>0700000</t>
  </si>
  <si>
    <t>7950800</t>
  </si>
  <si>
    <t>7950900</t>
  </si>
  <si>
    <t>7951300</t>
  </si>
  <si>
    <t>Муниципальная целевая программа "Патриотическое воспитание молодежи города Обнинска на 2011-2015 годы"</t>
  </si>
  <si>
    <t>7951000</t>
  </si>
  <si>
    <t>Муниципальная целевая программа "Энергосбережение и повышение энергоэффективности  на территории муниципального образования "Город Обнинск" на 2010 - 2012 годы"</t>
  </si>
  <si>
    <t>7950300</t>
  </si>
  <si>
    <t>Городская целевая программа "Доступный город" на 2011-2015 годы</t>
  </si>
  <si>
    <t>7950301</t>
  </si>
  <si>
    <t>7950302</t>
  </si>
  <si>
    <t>7950303</t>
  </si>
  <si>
    <t>7950306</t>
  </si>
  <si>
    <t>Оказание адресной материальной помощи</t>
  </si>
  <si>
    <t>Развитие системы социального обслуживания на дому</t>
  </si>
  <si>
    <t>Приобретение резервного топлива</t>
  </si>
  <si>
    <t>Долгосрочная целевая программа "Модернизация дошкольного образования Калужской области на 2011-2015 годы"</t>
  </si>
  <si>
    <t>5222200</t>
  </si>
  <si>
    <t>Долгосрочная целевая программа "Модернизация дошкольного образования Калужской области на 2011-2015 годы" за счет средств местного бюджета</t>
  </si>
  <si>
    <t>5222210</t>
  </si>
  <si>
    <t>7950309</t>
  </si>
  <si>
    <t>7950308</t>
  </si>
  <si>
    <t>Поддержка проектов общественных инициатив</t>
  </si>
  <si>
    <t>Организация и проведение мероприятий для граждан пожилого возраста и инвалидов</t>
  </si>
  <si>
    <t>7950307</t>
  </si>
  <si>
    <t>Долгосрочная целевая программа "Комплексные меры противодействия злоупотреблению наркотиками и их незаконному обороту на 2011-2015 годы"</t>
  </si>
  <si>
    <t>7951400</t>
  </si>
  <si>
    <t>Национальная экономика</t>
  </si>
  <si>
    <t>840</t>
  </si>
  <si>
    <t>841</t>
  </si>
  <si>
    <t>842</t>
  </si>
  <si>
    <t>844</t>
  </si>
  <si>
    <t>846</t>
  </si>
  <si>
    <t>848</t>
  </si>
  <si>
    <t>849</t>
  </si>
  <si>
    <t>850</t>
  </si>
  <si>
    <t>851</t>
  </si>
  <si>
    <t>852</t>
  </si>
  <si>
    <t>854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</si>
  <si>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</si>
  <si>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</si>
  <si>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</si>
  <si>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4100000</t>
  </si>
  <si>
    <t>Состояние окружающей среды и природопользования</t>
  </si>
  <si>
    <t>Другие вопросы в области охраны окружающей среды</t>
  </si>
  <si>
    <t>Долгосрочная целевая программа "Развитие физической культуры и спорта в Калужской области на 2011-2015 годы"</t>
  </si>
  <si>
    <t>5226300</t>
  </si>
  <si>
    <t>5054605</t>
  </si>
  <si>
    <t>422</t>
  </si>
  <si>
    <t>1008900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</si>
  <si>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</si>
  <si>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</si>
  <si>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5204700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</si>
  <si>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</si>
  <si>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5227935</t>
  </si>
  <si>
    <t>Капитальный ремонт и ремонт автомобильных дорог общего пользования населенных пунктов</t>
  </si>
  <si>
    <t>Мероприятия в области строительства, архитектуры и градостроительства</t>
  </si>
  <si>
    <t>3380000</t>
  </si>
  <si>
    <t>Пенсионное обеспечение</t>
  </si>
  <si>
    <t>1001</t>
  </si>
  <si>
    <t>4910000</t>
  </si>
  <si>
    <t>4910100</t>
  </si>
  <si>
    <t>Мероприятия по обеспечению безопасности населения города</t>
  </si>
  <si>
    <t>Мероприятия по защите бездомных животных</t>
  </si>
  <si>
    <t>847</t>
  </si>
  <si>
    <t>5204710</t>
  </si>
  <si>
    <t>5226310</t>
  </si>
  <si>
    <t>5220800</t>
  </si>
  <si>
    <t>7951500</t>
  </si>
  <si>
    <t>Долгосрочная целевая программа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</t>
  </si>
  <si>
    <t>Расходы, связанные с награждением дипломом и почетным знаком "Признательность города Обнинска"</t>
  </si>
  <si>
    <t>5058502</t>
  </si>
  <si>
    <t>5058504</t>
  </si>
  <si>
    <t>5058505</t>
  </si>
  <si>
    <t>5058506</t>
  </si>
  <si>
    <t>Ежемесячные денежные выплаты работникам бюджетных учреждений, имеющим государственные награды</t>
  </si>
  <si>
    <t>Шефская помощь атомной подводной лодке «Обнинск»</t>
  </si>
  <si>
    <t>Реализация других функций, связанных с обеспечением национальной безопасности и правоохранительной деятельности</t>
  </si>
  <si>
    <t>0700500</t>
  </si>
  <si>
    <t>Наименование</t>
  </si>
  <si>
    <t>Выплата вознаграждения за выполнение функций классного руководства за счет средств областного бюджета</t>
  </si>
  <si>
    <t>Долгосрочная целевая программа "Реконструкция улично-дорожной сети и здания автостанции в районе ул. Железнодорожная, ул. Московская муниципального образования "Город Обнинск" на 2010-2013 годы"</t>
  </si>
  <si>
    <t>Бюджетные инвестиции в рамках реализации ДЦП  "Реконструкция улично-дорожной сети  и здания автостанции в районе ул. Железнодорожная, ул. Московская муниципального образования "Город Обнинск" на 2010-2013 годы"</t>
  </si>
  <si>
    <t>Культура, кинематография</t>
  </si>
  <si>
    <t>Муниципальное казенное учреждение "Управление по делам гражданской обороны и чрезвычайным ситуациям при Администрации города Обнинска"</t>
  </si>
  <si>
    <t>(рублей)</t>
  </si>
  <si>
    <t>1</t>
  </si>
  <si>
    <t>2</t>
  </si>
  <si>
    <t>3</t>
  </si>
  <si>
    <t>4</t>
  </si>
  <si>
    <t>5</t>
  </si>
  <si>
    <t>Приложение №3 к решению Обнинского городского Собрания "Об утверждении отчета об исполнении бюджета города Обнинска за 2012 год" от "28" мая 2013 года № 03-45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</si>
</sst>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#,##0.00000"/>
    <numFmt numFmtId="186" formatCode="#,##0.000000"/>
    <numFmt numFmtId="187" formatCode="#,##0.0000000"/>
    <numFmt numFmtId="188" formatCode="#,##0.00000000"/>
  </numFmts>
  <fonts count="7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i/>
      <sz val="9.5"/>
      <name val="Arial Cyr"/>
      <family val="0"/>
    </font>
    <font>
      <i/>
      <sz val="9.5"/>
      <name val="Arial Cyr"/>
      <family val="0"/>
    </font>
    <font>
      <b/>
      <sz val="9.5"/>
      <name val="Times New Roman"/>
      <family val="1"/>
    </font>
    <font>
      <b/>
      <i/>
      <sz val="9"/>
      <name val="Arial Cyr"/>
      <family val="0"/>
    </font>
    <font>
      <b/>
      <sz val="9.5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i/>
      <sz val="13"/>
      <name val="Times New Roman"/>
      <family val="1"/>
    </font>
    <font>
      <b/>
      <i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24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11" fillId="32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 vertical="distributed"/>
    </xf>
    <xf numFmtId="0" fontId="1" fillId="0" borderId="0" xfId="0" applyNumberFormat="1" applyFont="1" applyFill="1" applyAlignment="1">
      <alignment horizontal="left" vertical="distributed" wrapText="1"/>
    </xf>
    <xf numFmtId="49" fontId="4" fillId="0" borderId="0" xfId="0" applyNumberFormat="1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distributed" wrapText="1"/>
    </xf>
    <xf numFmtId="49" fontId="21" fillId="0" borderId="0" xfId="0" applyNumberFormat="1" applyFont="1" applyFill="1" applyAlignment="1">
      <alignment horizontal="left" vertical="distributed"/>
    </xf>
    <xf numFmtId="49" fontId="13" fillId="0" borderId="10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4" fontId="31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vertical="justify" wrapText="1"/>
    </xf>
    <xf numFmtId="49" fontId="31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49" fontId="31" fillId="0" borderId="10" xfId="0" applyNumberFormat="1" applyFont="1" applyFill="1" applyBorder="1" applyAlignment="1">
      <alignment horizontal="center" wrapText="1"/>
    </xf>
    <xf numFmtId="1" fontId="31" fillId="0" borderId="10" xfId="0" applyNumberFormat="1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180" fontId="11" fillId="0" borderId="10" xfId="0" applyNumberFormat="1" applyFont="1" applyFill="1" applyBorder="1" applyAlignment="1">
      <alignment horizontal="left" vertical="top" wrapText="1"/>
    </xf>
    <xf numFmtId="183" fontId="11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181" fontId="25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9" fontId="22" fillId="0" borderId="15" xfId="0" applyNumberFormat="1" applyFont="1" applyFill="1" applyBorder="1" applyAlignment="1">
      <alignment horizontal="center" wrapText="1"/>
    </xf>
    <xf numFmtId="49" fontId="22" fillId="0" borderId="16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183" fontId="22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top" shrinkToFit="1"/>
    </xf>
    <xf numFmtId="49" fontId="11" fillId="33" borderId="10" xfId="0" applyNumberFormat="1" applyFont="1" applyFill="1" applyBorder="1" applyAlignment="1">
      <alignment horizontal="center" shrinkToFit="1"/>
    </xf>
    <xf numFmtId="4" fontId="11" fillId="0" borderId="10" xfId="0" applyNumberFormat="1" applyFont="1" applyFill="1" applyBorder="1" applyAlignment="1">
      <alignment/>
    </xf>
    <xf numFmtId="49" fontId="31" fillId="0" borderId="10" xfId="0" applyNumberFormat="1" applyFont="1" applyFill="1" applyBorder="1" applyAlignment="1">
      <alignment horizontal="left" wrapText="1"/>
    </xf>
    <xf numFmtId="4" fontId="31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>
      <alignment horizontal="right" shrinkToFit="1"/>
    </xf>
    <xf numFmtId="0" fontId="3" fillId="0" borderId="10" xfId="0" applyFont="1" applyFill="1" applyBorder="1" applyAlignment="1">
      <alignment horizontal="center" vertical="center" wrapText="1"/>
    </xf>
    <xf numFmtId="180" fontId="13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2"/>
  <sheetViews>
    <sheetView tabSelected="1" zoomScale="95" zoomScaleNormal="95" zoomScaleSheetLayoutView="90" zoomScalePageLayoutView="0" workbookViewId="0" topLeftCell="A1">
      <selection activeCell="F2" sqref="F2"/>
    </sheetView>
  </sheetViews>
  <sheetFormatPr defaultColWidth="9.00390625" defaultRowHeight="12.75"/>
  <cols>
    <col min="1" max="1" width="55.875" style="60" customWidth="1"/>
    <col min="2" max="2" width="7.625" style="33" customWidth="1"/>
    <col min="3" max="3" width="5.875" style="33" customWidth="1"/>
    <col min="4" max="4" width="9.75390625" style="33" customWidth="1"/>
    <col min="5" max="5" width="6.875" style="33" customWidth="1"/>
    <col min="6" max="6" width="19.375" style="40" customWidth="1"/>
    <col min="7" max="7" width="19.75390625" style="40" customWidth="1"/>
    <col min="8" max="26" width="9.125" style="40" customWidth="1"/>
  </cols>
  <sheetData>
    <row r="1" spans="1:26" s="5" customFormat="1" ht="72.75" customHeight="1">
      <c r="A1" s="56"/>
      <c r="B1" s="54"/>
      <c r="D1" s="62"/>
      <c r="E1" s="62"/>
      <c r="F1" s="120" t="s">
        <v>595</v>
      </c>
      <c r="G1" s="12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s="5" customFormat="1" ht="15.75">
      <c r="A2" s="56"/>
      <c r="B2" s="54"/>
      <c r="C2" s="54"/>
      <c r="D2" s="54"/>
      <c r="E2" s="54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s="7" customFormat="1" ht="18.75">
      <c r="A3" s="121" t="s">
        <v>74</v>
      </c>
      <c r="B3" s="121"/>
      <c r="C3" s="121"/>
      <c r="D3" s="121"/>
      <c r="E3" s="121"/>
      <c r="F3" s="121"/>
      <c r="G3" s="121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7" customFormat="1" ht="18.75">
      <c r="A4" s="57"/>
      <c r="B4" s="41"/>
      <c r="C4" s="41"/>
      <c r="D4" s="41"/>
      <c r="E4" s="41"/>
      <c r="F4" s="42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s="7" customFormat="1" ht="15.75">
      <c r="A5" s="58"/>
      <c r="B5" s="34"/>
      <c r="C5" s="18"/>
      <c r="D5" s="34"/>
      <c r="E5" s="34"/>
      <c r="G5" s="43" t="s">
        <v>589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s="11" customFormat="1" ht="232.5" customHeight="1">
      <c r="A6" s="59" t="s">
        <v>583</v>
      </c>
      <c r="B6" s="105" t="s">
        <v>96</v>
      </c>
      <c r="C6" s="105" t="s">
        <v>45</v>
      </c>
      <c r="D6" s="105" t="s">
        <v>36</v>
      </c>
      <c r="E6" s="105" t="s">
        <v>46</v>
      </c>
      <c r="F6" s="119" t="s">
        <v>0</v>
      </c>
      <c r="G6" s="103" t="s">
        <v>73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s="11" customFormat="1" ht="15.75">
      <c r="A7" s="59" t="s">
        <v>590</v>
      </c>
      <c r="B7" s="105" t="s">
        <v>591</v>
      </c>
      <c r="C7" s="105" t="s">
        <v>592</v>
      </c>
      <c r="D7" s="105" t="s">
        <v>593</v>
      </c>
      <c r="E7" s="105" t="s">
        <v>594</v>
      </c>
      <c r="F7" s="103">
        <v>6</v>
      </c>
      <c r="G7" s="103">
        <v>7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71" customFormat="1" ht="33">
      <c r="A8" s="82" t="s">
        <v>63</v>
      </c>
      <c r="B8" s="69" t="s">
        <v>532</v>
      </c>
      <c r="C8" s="69"/>
      <c r="D8" s="69"/>
      <c r="E8" s="70"/>
      <c r="F8" s="63">
        <f>SUM(F9,F15,F70,F133)</f>
        <v>338531331.8</v>
      </c>
      <c r="G8" s="63">
        <f>SUM(G9,G15,G70,G133)</f>
        <v>328272703.5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s="3" customFormat="1" ht="15.75">
      <c r="A9" s="83" t="s">
        <v>53</v>
      </c>
      <c r="B9" s="25" t="s">
        <v>532</v>
      </c>
      <c r="C9" s="19" t="s">
        <v>44</v>
      </c>
      <c r="D9" s="19" t="s">
        <v>38</v>
      </c>
      <c r="E9" s="19" t="s">
        <v>37</v>
      </c>
      <c r="F9" s="45">
        <f aca="true" t="shared" si="0" ref="F9:G13">F10</f>
        <v>60000</v>
      </c>
      <c r="G9" s="45">
        <f t="shared" si="0"/>
        <v>60000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s="3" customFormat="1" ht="18.75" customHeight="1">
      <c r="A10" s="84" t="s">
        <v>75</v>
      </c>
      <c r="B10" s="106" t="s">
        <v>532</v>
      </c>
      <c r="C10" s="107" t="s">
        <v>124</v>
      </c>
      <c r="D10" s="107" t="s">
        <v>38</v>
      </c>
      <c r="E10" s="107" t="s">
        <v>37</v>
      </c>
      <c r="F10" s="108">
        <f t="shared" si="0"/>
        <v>60000</v>
      </c>
      <c r="G10" s="108">
        <f t="shared" si="0"/>
        <v>60000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s="16" customFormat="1" ht="15.75">
      <c r="A11" s="79" t="s">
        <v>452</v>
      </c>
      <c r="B11" s="23" t="s">
        <v>532</v>
      </c>
      <c r="C11" s="22" t="s">
        <v>124</v>
      </c>
      <c r="D11" s="22" t="s">
        <v>453</v>
      </c>
      <c r="E11" s="22" t="s">
        <v>37</v>
      </c>
      <c r="F11" s="47">
        <f t="shared" si="0"/>
        <v>60000</v>
      </c>
      <c r="G11" s="47">
        <f t="shared" si="0"/>
        <v>60000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s="1" customFormat="1" ht="63">
      <c r="A12" s="79" t="s">
        <v>206</v>
      </c>
      <c r="B12" s="23" t="s">
        <v>532</v>
      </c>
      <c r="C12" s="22" t="s">
        <v>124</v>
      </c>
      <c r="D12" s="22" t="s">
        <v>505</v>
      </c>
      <c r="E12" s="22" t="s">
        <v>37</v>
      </c>
      <c r="F12" s="47">
        <f t="shared" si="0"/>
        <v>60000</v>
      </c>
      <c r="G12" s="47">
        <f t="shared" si="0"/>
        <v>60000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s="8" customFormat="1" ht="15.75">
      <c r="A13" s="79" t="s">
        <v>361</v>
      </c>
      <c r="B13" s="27">
        <v>840</v>
      </c>
      <c r="C13" s="22" t="s">
        <v>124</v>
      </c>
      <c r="D13" s="22" t="s">
        <v>505</v>
      </c>
      <c r="E13" s="22" t="s">
        <v>360</v>
      </c>
      <c r="F13" s="47">
        <f t="shared" si="0"/>
        <v>60000</v>
      </c>
      <c r="G13" s="47">
        <f t="shared" si="0"/>
        <v>60000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s="8" customFormat="1" ht="31.5">
      <c r="A14" s="80" t="s">
        <v>371</v>
      </c>
      <c r="B14" s="27">
        <v>840</v>
      </c>
      <c r="C14" s="22" t="s">
        <v>124</v>
      </c>
      <c r="D14" s="22" t="s">
        <v>505</v>
      </c>
      <c r="E14" s="22" t="s">
        <v>372</v>
      </c>
      <c r="F14" s="47">
        <v>60000</v>
      </c>
      <c r="G14" s="47">
        <v>60000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2" customFormat="1" ht="15.75">
      <c r="A15" s="83" t="s">
        <v>97</v>
      </c>
      <c r="B15" s="19" t="s">
        <v>532</v>
      </c>
      <c r="C15" s="19" t="s">
        <v>83</v>
      </c>
      <c r="D15" s="19" t="s">
        <v>38</v>
      </c>
      <c r="E15" s="19" t="s">
        <v>37</v>
      </c>
      <c r="F15" s="45">
        <f>SUM(F16,F44,F64)</f>
        <v>157333654.8</v>
      </c>
      <c r="G15" s="45">
        <f>SUM(G16,G44,G64)</f>
        <v>152537349.57999998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1" customFormat="1" ht="17.25" customHeight="1">
      <c r="A16" s="84" t="s">
        <v>98</v>
      </c>
      <c r="B16" s="20" t="s">
        <v>532</v>
      </c>
      <c r="C16" s="20" t="s">
        <v>84</v>
      </c>
      <c r="D16" s="20" t="s">
        <v>38</v>
      </c>
      <c r="E16" s="20" t="s">
        <v>37</v>
      </c>
      <c r="F16" s="46">
        <f>SUM(F17,F25,F39)</f>
        <v>146495861</v>
      </c>
      <c r="G16" s="46">
        <f>SUM(G17,G25,G39)</f>
        <v>142159500.57999998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1" customFormat="1" ht="15.75">
      <c r="A17" s="79" t="s">
        <v>99</v>
      </c>
      <c r="B17" s="22" t="s">
        <v>532</v>
      </c>
      <c r="C17" s="22" t="s">
        <v>84</v>
      </c>
      <c r="D17" s="22" t="s">
        <v>85</v>
      </c>
      <c r="E17" s="22" t="s">
        <v>37</v>
      </c>
      <c r="F17" s="47">
        <f>SUM(F18)</f>
        <v>141751740</v>
      </c>
      <c r="G17" s="47">
        <f>SUM(G18)</f>
        <v>137439800.57999998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1" customFormat="1" ht="47.25">
      <c r="A18" s="79" t="s">
        <v>331</v>
      </c>
      <c r="B18" s="22" t="s">
        <v>532</v>
      </c>
      <c r="C18" s="22" t="s">
        <v>84</v>
      </c>
      <c r="D18" s="22" t="s">
        <v>85</v>
      </c>
      <c r="E18" s="22" t="s">
        <v>332</v>
      </c>
      <c r="F18" s="47">
        <f>SUM(F19,F22)</f>
        <v>141751740</v>
      </c>
      <c r="G18" s="47">
        <f>SUM(G19,G22)</f>
        <v>137439800.57999998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1" customFormat="1" ht="15.75">
      <c r="A19" s="79" t="s">
        <v>316</v>
      </c>
      <c r="B19" s="22" t="s">
        <v>532</v>
      </c>
      <c r="C19" s="22" t="s">
        <v>84</v>
      </c>
      <c r="D19" s="22" t="s">
        <v>85</v>
      </c>
      <c r="E19" s="22" t="s">
        <v>317</v>
      </c>
      <c r="F19" s="47">
        <f>SUM(F20,F21)</f>
        <v>89034416</v>
      </c>
      <c r="G19" s="47">
        <f>SUM(G20,G21)</f>
        <v>85555756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1" customFormat="1" ht="47.25">
      <c r="A20" s="79" t="s">
        <v>156</v>
      </c>
      <c r="B20" s="22" t="s">
        <v>532</v>
      </c>
      <c r="C20" s="22" t="s">
        <v>84</v>
      </c>
      <c r="D20" s="22" t="s">
        <v>85</v>
      </c>
      <c r="E20" s="22" t="s">
        <v>318</v>
      </c>
      <c r="F20" s="47">
        <v>88036200</v>
      </c>
      <c r="G20" s="47">
        <v>84754800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1" customFormat="1" ht="15.75">
      <c r="A21" s="79" t="s">
        <v>319</v>
      </c>
      <c r="B21" s="22" t="s">
        <v>532</v>
      </c>
      <c r="C21" s="22" t="s">
        <v>84</v>
      </c>
      <c r="D21" s="22" t="s">
        <v>85</v>
      </c>
      <c r="E21" s="22" t="s">
        <v>320</v>
      </c>
      <c r="F21" s="49">
        <v>998216</v>
      </c>
      <c r="G21" s="49">
        <v>800956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1" customFormat="1" ht="15.75">
      <c r="A22" s="79" t="s">
        <v>321</v>
      </c>
      <c r="B22" s="22" t="s">
        <v>532</v>
      </c>
      <c r="C22" s="22" t="s">
        <v>84</v>
      </c>
      <c r="D22" s="22" t="s">
        <v>85</v>
      </c>
      <c r="E22" s="22" t="s">
        <v>322</v>
      </c>
      <c r="F22" s="47">
        <f>SUM(F23,F24)</f>
        <v>52717324</v>
      </c>
      <c r="G22" s="47">
        <f>SUM(G23,G24)</f>
        <v>51884044.58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1" customFormat="1" ht="47.25">
      <c r="A23" s="79" t="s">
        <v>157</v>
      </c>
      <c r="B23" s="22" t="s">
        <v>532</v>
      </c>
      <c r="C23" s="22" t="s">
        <v>84</v>
      </c>
      <c r="D23" s="22" t="s">
        <v>85</v>
      </c>
      <c r="E23" s="22" t="s">
        <v>324</v>
      </c>
      <c r="F23" s="47">
        <v>50697324</v>
      </c>
      <c r="G23" s="47">
        <v>49870787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1" customFormat="1" ht="15.75">
      <c r="A24" s="79" t="s">
        <v>323</v>
      </c>
      <c r="B24" s="22" t="s">
        <v>532</v>
      </c>
      <c r="C24" s="22" t="s">
        <v>84</v>
      </c>
      <c r="D24" s="22" t="s">
        <v>85</v>
      </c>
      <c r="E24" s="22" t="s">
        <v>325</v>
      </c>
      <c r="F24" s="47">
        <v>2020000</v>
      </c>
      <c r="G24" s="47">
        <v>2013257.58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1" customFormat="1" ht="31.5">
      <c r="A25" s="79" t="s">
        <v>492</v>
      </c>
      <c r="B25" s="22" t="s">
        <v>532</v>
      </c>
      <c r="C25" s="22" t="s">
        <v>84</v>
      </c>
      <c r="D25" s="22" t="s">
        <v>495</v>
      </c>
      <c r="E25" s="22" t="s">
        <v>37</v>
      </c>
      <c r="F25" s="47">
        <f aca="true" t="shared" si="1" ref="F25:G27">F26</f>
        <v>3182600</v>
      </c>
      <c r="G25" s="47">
        <f t="shared" si="1"/>
        <v>3182600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1" customFormat="1" ht="53.25" customHeight="1">
      <c r="A26" s="79" t="s">
        <v>493</v>
      </c>
      <c r="B26" s="22" t="s">
        <v>532</v>
      </c>
      <c r="C26" s="22" t="s">
        <v>84</v>
      </c>
      <c r="D26" s="22" t="s">
        <v>496</v>
      </c>
      <c r="E26" s="22" t="s">
        <v>37</v>
      </c>
      <c r="F26" s="47">
        <f>SUM(F27,F33)</f>
        <v>3182600</v>
      </c>
      <c r="G26" s="47">
        <f>SUM(G27,G33)</f>
        <v>3182600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1" customFormat="1" ht="63">
      <c r="A27" s="79" t="s">
        <v>494</v>
      </c>
      <c r="B27" s="22" t="s">
        <v>532</v>
      </c>
      <c r="C27" s="22" t="s">
        <v>84</v>
      </c>
      <c r="D27" s="22" t="s">
        <v>497</v>
      </c>
      <c r="E27" s="22" t="s">
        <v>37</v>
      </c>
      <c r="F27" s="47">
        <f t="shared" si="1"/>
        <v>3178140</v>
      </c>
      <c r="G27" s="47">
        <f t="shared" si="1"/>
        <v>3178140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s="1" customFormat="1" ht="47.25">
      <c r="A28" s="79" t="s">
        <v>331</v>
      </c>
      <c r="B28" s="22" t="s">
        <v>532</v>
      </c>
      <c r="C28" s="22" t="s">
        <v>84</v>
      </c>
      <c r="D28" s="22" t="s">
        <v>497</v>
      </c>
      <c r="E28" s="22" t="s">
        <v>332</v>
      </c>
      <c r="F28" s="47">
        <f>SUM(F29,F31)</f>
        <v>3178140</v>
      </c>
      <c r="G28" s="47">
        <f>SUM(G29,G31)</f>
        <v>3178140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1" customFormat="1" ht="15.75">
      <c r="A29" s="79" t="s">
        <v>316</v>
      </c>
      <c r="B29" s="22" t="s">
        <v>532</v>
      </c>
      <c r="C29" s="22" t="s">
        <v>84</v>
      </c>
      <c r="D29" s="22" t="s">
        <v>497</v>
      </c>
      <c r="E29" s="22" t="s">
        <v>317</v>
      </c>
      <c r="F29" s="47">
        <f>F30</f>
        <v>1271046</v>
      </c>
      <c r="G29" s="47">
        <f>G30</f>
        <v>1271046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1" customFormat="1" ht="15.75">
      <c r="A30" s="79" t="s">
        <v>319</v>
      </c>
      <c r="B30" s="22" t="s">
        <v>532</v>
      </c>
      <c r="C30" s="22" t="s">
        <v>84</v>
      </c>
      <c r="D30" s="22" t="s">
        <v>497</v>
      </c>
      <c r="E30" s="22" t="s">
        <v>320</v>
      </c>
      <c r="F30" s="47">
        <v>1271046</v>
      </c>
      <c r="G30" s="47">
        <v>1271046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1" customFormat="1" ht="15.75">
      <c r="A31" s="79" t="s">
        <v>321</v>
      </c>
      <c r="B31" s="22" t="s">
        <v>532</v>
      </c>
      <c r="C31" s="22" t="s">
        <v>84</v>
      </c>
      <c r="D31" s="22" t="s">
        <v>497</v>
      </c>
      <c r="E31" s="22" t="s">
        <v>322</v>
      </c>
      <c r="F31" s="47">
        <f>F32</f>
        <v>1907094</v>
      </c>
      <c r="G31" s="47">
        <f>G32</f>
        <v>1907094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1" customFormat="1" ht="15.75">
      <c r="A32" s="79" t="s">
        <v>323</v>
      </c>
      <c r="B32" s="22" t="s">
        <v>532</v>
      </c>
      <c r="C32" s="22" t="s">
        <v>84</v>
      </c>
      <c r="D32" s="22" t="s">
        <v>497</v>
      </c>
      <c r="E32" s="22" t="s">
        <v>325</v>
      </c>
      <c r="F32" s="47">
        <v>1907094</v>
      </c>
      <c r="G32" s="47">
        <v>1907094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1" customFormat="1" ht="78.75">
      <c r="A33" s="79" t="s">
        <v>440</v>
      </c>
      <c r="B33" s="22" t="s">
        <v>532</v>
      </c>
      <c r="C33" s="22" t="s">
        <v>84</v>
      </c>
      <c r="D33" s="22" t="s">
        <v>439</v>
      </c>
      <c r="E33" s="22" t="s">
        <v>37</v>
      </c>
      <c r="F33" s="47">
        <f>F34</f>
        <v>4460</v>
      </c>
      <c r="G33" s="47">
        <f>G34</f>
        <v>4460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1" customFormat="1" ht="47.25">
      <c r="A34" s="79" t="s">
        <v>331</v>
      </c>
      <c r="B34" s="22" t="s">
        <v>532</v>
      </c>
      <c r="C34" s="22" t="s">
        <v>84</v>
      </c>
      <c r="D34" s="22" t="s">
        <v>439</v>
      </c>
      <c r="E34" s="22" t="s">
        <v>332</v>
      </c>
      <c r="F34" s="47">
        <f>SUM(F35,F37)</f>
        <v>4460</v>
      </c>
      <c r="G34" s="47">
        <f>SUM(G35,G37)</f>
        <v>4460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1" customFormat="1" ht="15.75">
      <c r="A35" s="79" t="s">
        <v>316</v>
      </c>
      <c r="B35" s="22" t="s">
        <v>532</v>
      </c>
      <c r="C35" s="22" t="s">
        <v>84</v>
      </c>
      <c r="D35" s="22" t="s">
        <v>439</v>
      </c>
      <c r="E35" s="22" t="s">
        <v>317</v>
      </c>
      <c r="F35" s="47">
        <f>F36</f>
        <v>1784</v>
      </c>
      <c r="G35" s="47">
        <f>G36</f>
        <v>1784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1" customFormat="1" ht="15.75">
      <c r="A36" s="79" t="s">
        <v>319</v>
      </c>
      <c r="B36" s="22" t="s">
        <v>532</v>
      </c>
      <c r="C36" s="22" t="s">
        <v>84</v>
      </c>
      <c r="D36" s="22" t="s">
        <v>439</v>
      </c>
      <c r="E36" s="22" t="s">
        <v>320</v>
      </c>
      <c r="F36" s="47">
        <v>1784</v>
      </c>
      <c r="G36" s="47">
        <v>1784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1" customFormat="1" ht="15.75">
      <c r="A37" s="79" t="s">
        <v>321</v>
      </c>
      <c r="B37" s="22" t="s">
        <v>532</v>
      </c>
      <c r="C37" s="22" t="s">
        <v>84</v>
      </c>
      <c r="D37" s="22" t="s">
        <v>439</v>
      </c>
      <c r="E37" s="22" t="s">
        <v>322</v>
      </c>
      <c r="F37" s="47">
        <f>F38</f>
        <v>2676</v>
      </c>
      <c r="G37" s="47">
        <f>G38</f>
        <v>2676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s="1" customFormat="1" ht="15.75">
      <c r="A38" s="79" t="s">
        <v>323</v>
      </c>
      <c r="B38" s="22" t="s">
        <v>532</v>
      </c>
      <c r="C38" s="22" t="s">
        <v>84</v>
      </c>
      <c r="D38" s="22" t="s">
        <v>439</v>
      </c>
      <c r="E38" s="22" t="s">
        <v>325</v>
      </c>
      <c r="F38" s="47">
        <v>2676</v>
      </c>
      <c r="G38" s="47">
        <v>2676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s="2" customFormat="1" ht="15.75">
      <c r="A39" s="79" t="s">
        <v>452</v>
      </c>
      <c r="B39" s="22" t="s">
        <v>532</v>
      </c>
      <c r="C39" s="22" t="s">
        <v>84</v>
      </c>
      <c r="D39" s="22" t="s">
        <v>453</v>
      </c>
      <c r="E39" s="22" t="s">
        <v>37</v>
      </c>
      <c r="F39" s="47">
        <f>F40</f>
        <v>1561521</v>
      </c>
      <c r="G39" s="47">
        <f>G40</f>
        <v>1537100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s="2" customFormat="1" ht="31.5">
      <c r="A40" s="79" t="s">
        <v>216</v>
      </c>
      <c r="B40" s="22" t="s">
        <v>532</v>
      </c>
      <c r="C40" s="22" t="s">
        <v>84</v>
      </c>
      <c r="D40" s="22" t="s">
        <v>506</v>
      </c>
      <c r="E40" s="22" t="s">
        <v>37</v>
      </c>
      <c r="F40" s="47">
        <f>SUM(F41)</f>
        <v>1561521</v>
      </c>
      <c r="G40" s="47">
        <f>SUM(G41)</f>
        <v>1537100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s="2" customFormat="1" ht="47.25">
      <c r="A41" s="79" t="s">
        <v>331</v>
      </c>
      <c r="B41" s="22" t="s">
        <v>532</v>
      </c>
      <c r="C41" s="22" t="s">
        <v>84</v>
      </c>
      <c r="D41" s="22" t="s">
        <v>506</v>
      </c>
      <c r="E41" s="22" t="s">
        <v>332</v>
      </c>
      <c r="F41" s="47">
        <f>F42</f>
        <v>1561521</v>
      </c>
      <c r="G41" s="47">
        <f>G42</f>
        <v>1537100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s="2" customFormat="1" ht="15.75">
      <c r="A42" s="79" t="s">
        <v>316</v>
      </c>
      <c r="B42" s="22" t="s">
        <v>532</v>
      </c>
      <c r="C42" s="22" t="s">
        <v>84</v>
      </c>
      <c r="D42" s="22" t="s">
        <v>506</v>
      </c>
      <c r="E42" s="22" t="s">
        <v>317</v>
      </c>
      <c r="F42" s="47">
        <f>F43</f>
        <v>1561521</v>
      </c>
      <c r="G42" s="47">
        <f>G43</f>
        <v>1537100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s="2" customFormat="1" ht="15.75">
      <c r="A43" s="79" t="s">
        <v>319</v>
      </c>
      <c r="B43" s="22" t="s">
        <v>532</v>
      </c>
      <c r="C43" s="22" t="s">
        <v>84</v>
      </c>
      <c r="D43" s="22" t="s">
        <v>506</v>
      </c>
      <c r="E43" s="22" t="s">
        <v>320</v>
      </c>
      <c r="F43" s="47">
        <v>1561521</v>
      </c>
      <c r="G43" s="47">
        <v>1537100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s="1" customFormat="1" ht="19.5" customHeight="1">
      <c r="A44" s="101" t="s">
        <v>100</v>
      </c>
      <c r="B44" s="20" t="s">
        <v>532</v>
      </c>
      <c r="C44" s="20" t="s">
        <v>86</v>
      </c>
      <c r="D44" s="20" t="s">
        <v>38</v>
      </c>
      <c r="E44" s="20" t="s">
        <v>37</v>
      </c>
      <c r="F44" s="46">
        <f>SUM(F45,F49)</f>
        <v>10680000</v>
      </c>
      <c r="G44" s="46">
        <f>SUM(G45,G49)</f>
        <v>10220407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s="7" customFormat="1" ht="15.75">
      <c r="A45" s="79" t="s">
        <v>101</v>
      </c>
      <c r="B45" s="22" t="s">
        <v>532</v>
      </c>
      <c r="C45" s="22" t="s">
        <v>86</v>
      </c>
      <c r="D45" s="22" t="s">
        <v>87</v>
      </c>
      <c r="E45" s="22" t="s">
        <v>37</v>
      </c>
      <c r="F45" s="47">
        <f>F46</f>
        <v>6700000</v>
      </c>
      <c r="G45" s="47">
        <f>G46</f>
        <v>6248407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s="7" customFormat="1" ht="47.25">
      <c r="A46" s="79" t="s">
        <v>331</v>
      </c>
      <c r="B46" s="22" t="s">
        <v>532</v>
      </c>
      <c r="C46" s="22" t="s">
        <v>86</v>
      </c>
      <c r="D46" s="22" t="s">
        <v>87</v>
      </c>
      <c r="E46" s="22" t="s">
        <v>332</v>
      </c>
      <c r="F46" s="47">
        <f>F47</f>
        <v>6700000</v>
      </c>
      <c r="G46" s="47">
        <f>G47</f>
        <v>6248407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7" customFormat="1" ht="15.75">
      <c r="A47" s="79" t="s">
        <v>316</v>
      </c>
      <c r="B47" s="22" t="s">
        <v>532</v>
      </c>
      <c r="C47" s="22" t="s">
        <v>86</v>
      </c>
      <c r="D47" s="22" t="s">
        <v>87</v>
      </c>
      <c r="E47" s="22" t="s">
        <v>317</v>
      </c>
      <c r="F47" s="47">
        <f>SUM(F48)</f>
        <v>6700000</v>
      </c>
      <c r="G47" s="47">
        <f>SUM(G48)</f>
        <v>6248407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s="7" customFormat="1" ht="47.25">
      <c r="A48" s="79" t="s">
        <v>156</v>
      </c>
      <c r="B48" s="22" t="s">
        <v>532</v>
      </c>
      <c r="C48" s="22" t="s">
        <v>86</v>
      </c>
      <c r="D48" s="22" t="s">
        <v>87</v>
      </c>
      <c r="E48" s="22" t="s">
        <v>318</v>
      </c>
      <c r="F48" s="47">
        <v>6700000</v>
      </c>
      <c r="G48" s="47">
        <v>6248407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s="7" customFormat="1" ht="15.75">
      <c r="A49" s="79" t="s">
        <v>452</v>
      </c>
      <c r="B49" s="22" t="s">
        <v>532</v>
      </c>
      <c r="C49" s="22" t="s">
        <v>86</v>
      </c>
      <c r="D49" s="22" t="s">
        <v>453</v>
      </c>
      <c r="E49" s="22" t="s">
        <v>37</v>
      </c>
      <c r="F49" s="47">
        <f>SUM(F50,F54,F58)</f>
        <v>3980000</v>
      </c>
      <c r="G49" s="47">
        <f>SUM(G50,G54,G58)</f>
        <v>3972000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s="7" customFormat="1" ht="47.25">
      <c r="A50" s="79" t="s">
        <v>508</v>
      </c>
      <c r="B50" s="22" t="s">
        <v>532</v>
      </c>
      <c r="C50" s="22" t="s">
        <v>86</v>
      </c>
      <c r="D50" s="22" t="s">
        <v>507</v>
      </c>
      <c r="E50" s="22" t="s">
        <v>37</v>
      </c>
      <c r="F50" s="47">
        <f>SUM(F51:F51)</f>
        <v>800000</v>
      </c>
      <c r="G50" s="47">
        <f>SUM(G51:G51)</f>
        <v>800000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s="7" customFormat="1" ht="47.25">
      <c r="A51" s="79" t="s">
        <v>331</v>
      </c>
      <c r="B51" s="22" t="s">
        <v>532</v>
      </c>
      <c r="C51" s="22" t="s">
        <v>86</v>
      </c>
      <c r="D51" s="22" t="s">
        <v>507</v>
      </c>
      <c r="E51" s="22" t="s">
        <v>332</v>
      </c>
      <c r="F51" s="47">
        <f>F52</f>
        <v>800000</v>
      </c>
      <c r="G51" s="47">
        <f>G52</f>
        <v>800000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s="7" customFormat="1" ht="15.75">
      <c r="A52" s="79" t="s">
        <v>316</v>
      </c>
      <c r="B52" s="22" t="s">
        <v>532</v>
      </c>
      <c r="C52" s="22" t="s">
        <v>86</v>
      </c>
      <c r="D52" s="22" t="s">
        <v>507</v>
      </c>
      <c r="E52" s="22" t="s">
        <v>317</v>
      </c>
      <c r="F52" s="47">
        <f>F53</f>
        <v>800000</v>
      </c>
      <c r="G52" s="47">
        <f>G53</f>
        <v>800000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s="7" customFormat="1" ht="47.25">
      <c r="A53" s="79" t="s">
        <v>156</v>
      </c>
      <c r="B53" s="22" t="s">
        <v>532</v>
      </c>
      <c r="C53" s="22" t="s">
        <v>86</v>
      </c>
      <c r="D53" s="22" t="s">
        <v>507</v>
      </c>
      <c r="E53" s="22" t="s">
        <v>318</v>
      </c>
      <c r="F53" s="47">
        <v>800000</v>
      </c>
      <c r="G53" s="47">
        <v>800000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s="7" customFormat="1" ht="47.25">
      <c r="A54" s="79" t="s">
        <v>529</v>
      </c>
      <c r="B54" s="22" t="s">
        <v>532</v>
      </c>
      <c r="C54" s="22" t="s">
        <v>86</v>
      </c>
      <c r="D54" s="22" t="s">
        <v>530</v>
      </c>
      <c r="E54" s="22" t="s">
        <v>37</v>
      </c>
      <c r="F54" s="47">
        <f aca="true" t="shared" si="2" ref="F54:G56">F55</f>
        <v>700000</v>
      </c>
      <c r="G54" s="47">
        <f t="shared" si="2"/>
        <v>700000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s="7" customFormat="1" ht="47.25">
      <c r="A55" s="79" t="s">
        <v>331</v>
      </c>
      <c r="B55" s="22" t="s">
        <v>532</v>
      </c>
      <c r="C55" s="22" t="s">
        <v>86</v>
      </c>
      <c r="D55" s="22" t="s">
        <v>530</v>
      </c>
      <c r="E55" s="22" t="s">
        <v>332</v>
      </c>
      <c r="F55" s="47">
        <f t="shared" si="2"/>
        <v>700000</v>
      </c>
      <c r="G55" s="47">
        <f t="shared" si="2"/>
        <v>700000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s="7" customFormat="1" ht="15.75">
      <c r="A56" s="79" t="s">
        <v>316</v>
      </c>
      <c r="B56" s="22" t="s">
        <v>532</v>
      </c>
      <c r="C56" s="22" t="s">
        <v>86</v>
      </c>
      <c r="D56" s="22" t="s">
        <v>530</v>
      </c>
      <c r="E56" s="22" t="s">
        <v>317</v>
      </c>
      <c r="F56" s="47">
        <f t="shared" si="2"/>
        <v>700000</v>
      </c>
      <c r="G56" s="47">
        <f t="shared" si="2"/>
        <v>700000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s="7" customFormat="1" ht="47.25">
      <c r="A57" s="79" t="s">
        <v>156</v>
      </c>
      <c r="B57" s="22" t="s">
        <v>532</v>
      </c>
      <c r="C57" s="22" t="s">
        <v>86</v>
      </c>
      <c r="D57" s="22" t="s">
        <v>530</v>
      </c>
      <c r="E57" s="22" t="s">
        <v>318</v>
      </c>
      <c r="F57" s="47">
        <v>700000</v>
      </c>
      <c r="G57" s="47">
        <v>700000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s="7" customFormat="1" ht="47.25">
      <c r="A58" s="79" t="s">
        <v>253</v>
      </c>
      <c r="B58" s="22" t="s">
        <v>532</v>
      </c>
      <c r="C58" s="22" t="s">
        <v>86</v>
      </c>
      <c r="D58" s="22" t="s">
        <v>252</v>
      </c>
      <c r="E58" s="22" t="s">
        <v>37</v>
      </c>
      <c r="F58" s="47">
        <f>SUM(F59)</f>
        <v>2480000</v>
      </c>
      <c r="G58" s="47">
        <f>SUM(G59)</f>
        <v>2472000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s="7" customFormat="1" ht="47.25">
      <c r="A59" s="79" t="s">
        <v>331</v>
      </c>
      <c r="B59" s="22" t="s">
        <v>532</v>
      </c>
      <c r="C59" s="22" t="s">
        <v>86</v>
      </c>
      <c r="D59" s="22" t="s">
        <v>252</v>
      </c>
      <c r="E59" s="22" t="s">
        <v>332</v>
      </c>
      <c r="F59" s="47">
        <f>SUM(F60,F62)</f>
        <v>2480000</v>
      </c>
      <c r="G59" s="47">
        <f>SUM(G60,G62)</f>
        <v>2472000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s="7" customFormat="1" ht="15.75">
      <c r="A60" s="79" t="s">
        <v>316</v>
      </c>
      <c r="B60" s="22" t="s">
        <v>532</v>
      </c>
      <c r="C60" s="22" t="s">
        <v>86</v>
      </c>
      <c r="D60" s="22" t="s">
        <v>252</v>
      </c>
      <c r="E60" s="22" t="s">
        <v>317</v>
      </c>
      <c r="F60" s="47">
        <f>F61</f>
        <v>960000</v>
      </c>
      <c r="G60" s="47">
        <f>G61</f>
        <v>960000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s="7" customFormat="1" ht="15.75">
      <c r="A61" s="79" t="s">
        <v>319</v>
      </c>
      <c r="B61" s="22" t="s">
        <v>532</v>
      </c>
      <c r="C61" s="22" t="s">
        <v>86</v>
      </c>
      <c r="D61" s="22" t="s">
        <v>252</v>
      </c>
      <c r="E61" s="22" t="s">
        <v>320</v>
      </c>
      <c r="F61" s="47">
        <v>960000</v>
      </c>
      <c r="G61" s="47">
        <v>960000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s="7" customFormat="1" ht="15.75">
      <c r="A62" s="79" t="s">
        <v>321</v>
      </c>
      <c r="B62" s="22" t="s">
        <v>532</v>
      </c>
      <c r="C62" s="22" t="s">
        <v>86</v>
      </c>
      <c r="D62" s="22" t="s">
        <v>252</v>
      </c>
      <c r="E62" s="22" t="s">
        <v>322</v>
      </c>
      <c r="F62" s="47">
        <f>F63</f>
        <v>1520000</v>
      </c>
      <c r="G62" s="47">
        <f>G63</f>
        <v>1512000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s="7" customFormat="1" ht="15.75">
      <c r="A63" s="79" t="s">
        <v>323</v>
      </c>
      <c r="B63" s="22" t="s">
        <v>532</v>
      </c>
      <c r="C63" s="22" t="s">
        <v>86</v>
      </c>
      <c r="D63" s="22" t="s">
        <v>252</v>
      </c>
      <c r="E63" s="22" t="s">
        <v>325</v>
      </c>
      <c r="F63" s="47">
        <v>1520000</v>
      </c>
      <c r="G63" s="47">
        <v>1512000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s="7" customFormat="1" ht="17.25" customHeight="1">
      <c r="A64" s="101" t="s">
        <v>272</v>
      </c>
      <c r="B64" s="26" t="s">
        <v>532</v>
      </c>
      <c r="C64" s="20" t="s">
        <v>129</v>
      </c>
      <c r="D64" s="20" t="s">
        <v>38</v>
      </c>
      <c r="E64" s="20" t="s">
        <v>37</v>
      </c>
      <c r="F64" s="46">
        <f aca="true" t="shared" si="3" ref="F64:G68">F65</f>
        <v>157793.8</v>
      </c>
      <c r="G64" s="46">
        <f t="shared" si="3"/>
        <v>157442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s="7" customFormat="1" ht="15.75">
      <c r="A65" s="79" t="s">
        <v>452</v>
      </c>
      <c r="B65" s="22" t="s">
        <v>532</v>
      </c>
      <c r="C65" s="22" t="s">
        <v>129</v>
      </c>
      <c r="D65" s="22" t="s">
        <v>453</v>
      </c>
      <c r="E65" s="22" t="s">
        <v>37</v>
      </c>
      <c r="F65" s="47">
        <f>F66</f>
        <v>157793.8</v>
      </c>
      <c r="G65" s="47">
        <f>G66</f>
        <v>157442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s="7" customFormat="1" ht="47.25">
      <c r="A66" s="79" t="s">
        <v>253</v>
      </c>
      <c r="B66" s="22" t="s">
        <v>532</v>
      </c>
      <c r="C66" s="22" t="s">
        <v>129</v>
      </c>
      <c r="D66" s="22" t="s">
        <v>252</v>
      </c>
      <c r="E66" s="22" t="s">
        <v>37</v>
      </c>
      <c r="F66" s="47">
        <f>F67</f>
        <v>157793.8</v>
      </c>
      <c r="G66" s="47">
        <f>G67</f>
        <v>157442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s="7" customFormat="1" ht="47.25">
      <c r="A67" s="79" t="s">
        <v>331</v>
      </c>
      <c r="B67" s="22" t="s">
        <v>532</v>
      </c>
      <c r="C67" s="22" t="s">
        <v>129</v>
      </c>
      <c r="D67" s="22" t="s">
        <v>252</v>
      </c>
      <c r="E67" s="22" t="s">
        <v>332</v>
      </c>
      <c r="F67" s="47">
        <f t="shared" si="3"/>
        <v>157793.8</v>
      </c>
      <c r="G67" s="47">
        <f t="shared" si="3"/>
        <v>157442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s="7" customFormat="1" ht="15.75">
      <c r="A68" s="79" t="s">
        <v>316</v>
      </c>
      <c r="B68" s="22" t="s">
        <v>532</v>
      </c>
      <c r="C68" s="22" t="s">
        <v>129</v>
      </c>
      <c r="D68" s="22" t="s">
        <v>252</v>
      </c>
      <c r="E68" s="22" t="s">
        <v>317</v>
      </c>
      <c r="F68" s="47">
        <f t="shared" si="3"/>
        <v>157793.8</v>
      </c>
      <c r="G68" s="47">
        <f t="shared" si="3"/>
        <v>157442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s="7" customFormat="1" ht="15.75">
      <c r="A69" s="79" t="s">
        <v>319</v>
      </c>
      <c r="B69" s="22" t="s">
        <v>532</v>
      </c>
      <c r="C69" s="22" t="s">
        <v>129</v>
      </c>
      <c r="D69" s="22" t="s">
        <v>252</v>
      </c>
      <c r="E69" s="22" t="s">
        <v>320</v>
      </c>
      <c r="F69" s="47">
        <v>157793.8</v>
      </c>
      <c r="G69" s="47">
        <v>157442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s="2" customFormat="1" ht="15.75">
      <c r="A70" s="83" t="s">
        <v>587</v>
      </c>
      <c r="B70" s="19" t="s">
        <v>532</v>
      </c>
      <c r="C70" s="19" t="s">
        <v>88</v>
      </c>
      <c r="D70" s="19" t="s">
        <v>38</v>
      </c>
      <c r="E70" s="19" t="s">
        <v>37</v>
      </c>
      <c r="F70" s="45">
        <f>SUM(F71,F121,F130)</f>
        <v>145247677</v>
      </c>
      <c r="G70" s="45">
        <f>SUM(G71,G121,G130)</f>
        <v>139787998.56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s="1" customFormat="1" ht="14.25" customHeight="1">
      <c r="A71" s="84" t="s">
        <v>270</v>
      </c>
      <c r="B71" s="20" t="s">
        <v>532</v>
      </c>
      <c r="C71" s="20" t="s">
        <v>89</v>
      </c>
      <c r="D71" s="20" t="s">
        <v>38</v>
      </c>
      <c r="E71" s="20" t="s">
        <v>37</v>
      </c>
      <c r="F71" s="46">
        <f>SUM(F72,F86,F90,F94,F102)</f>
        <v>132799545</v>
      </c>
      <c r="G71" s="46">
        <f>SUM(G72,G86,G90,G94,G102)</f>
        <v>127430971.19999999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s="7" customFormat="1" ht="31.5">
      <c r="A72" s="79" t="s">
        <v>6</v>
      </c>
      <c r="B72" s="22" t="s">
        <v>532</v>
      </c>
      <c r="C72" s="22" t="s">
        <v>89</v>
      </c>
      <c r="D72" s="22" t="s">
        <v>91</v>
      </c>
      <c r="E72" s="22" t="s">
        <v>37</v>
      </c>
      <c r="F72" s="47">
        <f>SUM(F73,F77,F83)</f>
        <v>64558383</v>
      </c>
      <c r="G72" s="47">
        <f>SUM(G73,G77,G83)</f>
        <v>61373190.85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s="7" customFormat="1" ht="47.25">
      <c r="A73" s="102" t="s">
        <v>148</v>
      </c>
      <c r="B73" s="22" t="s">
        <v>532</v>
      </c>
      <c r="C73" s="22" t="s">
        <v>89</v>
      </c>
      <c r="D73" s="22" t="s">
        <v>147</v>
      </c>
      <c r="E73" s="22" t="s">
        <v>37</v>
      </c>
      <c r="F73" s="47">
        <f aca="true" t="shared" si="4" ref="F73:G75">F74</f>
        <v>203048</v>
      </c>
      <c r="G73" s="47">
        <f t="shared" si="4"/>
        <v>203048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s="7" customFormat="1" ht="47.25">
      <c r="A74" s="79" t="s">
        <v>331</v>
      </c>
      <c r="B74" s="22" t="s">
        <v>532</v>
      </c>
      <c r="C74" s="22" t="s">
        <v>89</v>
      </c>
      <c r="D74" s="22" t="s">
        <v>147</v>
      </c>
      <c r="E74" s="22" t="s">
        <v>332</v>
      </c>
      <c r="F74" s="47">
        <f t="shared" si="4"/>
        <v>203048</v>
      </c>
      <c r="G74" s="47">
        <f t="shared" si="4"/>
        <v>203048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s="7" customFormat="1" ht="15.75">
      <c r="A75" s="79" t="s">
        <v>316</v>
      </c>
      <c r="B75" s="22" t="s">
        <v>532</v>
      </c>
      <c r="C75" s="22" t="s">
        <v>89</v>
      </c>
      <c r="D75" s="22" t="s">
        <v>147</v>
      </c>
      <c r="E75" s="22" t="s">
        <v>317</v>
      </c>
      <c r="F75" s="47">
        <f t="shared" si="4"/>
        <v>203048</v>
      </c>
      <c r="G75" s="47">
        <f t="shared" si="4"/>
        <v>203048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s="7" customFormat="1" ht="47.25">
      <c r="A76" s="79" t="s">
        <v>156</v>
      </c>
      <c r="B76" s="22" t="s">
        <v>532</v>
      </c>
      <c r="C76" s="22" t="s">
        <v>89</v>
      </c>
      <c r="D76" s="22" t="s">
        <v>147</v>
      </c>
      <c r="E76" s="22" t="s">
        <v>318</v>
      </c>
      <c r="F76" s="47">
        <v>203048</v>
      </c>
      <c r="G76" s="47">
        <v>203048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s="7" customFormat="1" ht="20.25" customHeight="1">
      <c r="A77" s="79" t="s">
        <v>314</v>
      </c>
      <c r="B77" s="22" t="s">
        <v>532</v>
      </c>
      <c r="C77" s="22" t="s">
        <v>89</v>
      </c>
      <c r="D77" s="22" t="s">
        <v>315</v>
      </c>
      <c r="E77" s="22" t="s">
        <v>37</v>
      </c>
      <c r="F77" s="47">
        <f>SUM(F78)</f>
        <v>61788335</v>
      </c>
      <c r="G77" s="47">
        <f>SUM(G78)</f>
        <v>58603142.85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s="7" customFormat="1" ht="47.25">
      <c r="A78" s="79" t="s">
        <v>331</v>
      </c>
      <c r="B78" s="22" t="s">
        <v>532</v>
      </c>
      <c r="C78" s="22" t="s">
        <v>89</v>
      </c>
      <c r="D78" s="22" t="s">
        <v>315</v>
      </c>
      <c r="E78" s="22" t="s">
        <v>332</v>
      </c>
      <c r="F78" s="47">
        <f>SUM(F79,F81)</f>
        <v>61788335</v>
      </c>
      <c r="G78" s="47">
        <f>SUM(G79,G81)</f>
        <v>58603142.85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s="7" customFormat="1" ht="15.75">
      <c r="A79" s="79" t="s">
        <v>316</v>
      </c>
      <c r="B79" s="22" t="s">
        <v>532</v>
      </c>
      <c r="C79" s="22" t="s">
        <v>89</v>
      </c>
      <c r="D79" s="22" t="s">
        <v>315</v>
      </c>
      <c r="E79" s="22" t="s">
        <v>317</v>
      </c>
      <c r="F79" s="47">
        <f>SUM(F80)</f>
        <v>25947335</v>
      </c>
      <c r="G79" s="47">
        <f>SUM(G80)</f>
        <v>25750670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s="7" customFormat="1" ht="47.25">
      <c r="A80" s="79" t="s">
        <v>156</v>
      </c>
      <c r="B80" s="22" t="s">
        <v>532</v>
      </c>
      <c r="C80" s="22" t="s">
        <v>89</v>
      </c>
      <c r="D80" s="22" t="s">
        <v>315</v>
      </c>
      <c r="E80" s="22" t="s">
        <v>318</v>
      </c>
      <c r="F80" s="47">
        <v>25947335</v>
      </c>
      <c r="G80" s="47">
        <v>25750670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s="7" customFormat="1" ht="15.75">
      <c r="A81" s="79" t="s">
        <v>321</v>
      </c>
      <c r="B81" s="22" t="s">
        <v>532</v>
      </c>
      <c r="C81" s="22" t="s">
        <v>89</v>
      </c>
      <c r="D81" s="22" t="s">
        <v>315</v>
      </c>
      <c r="E81" s="22" t="s">
        <v>322</v>
      </c>
      <c r="F81" s="47">
        <f>SUM(F82)</f>
        <v>35841000</v>
      </c>
      <c r="G81" s="47">
        <f>SUM(G82)</f>
        <v>32852472.85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s="1" customFormat="1" ht="47.25">
      <c r="A82" s="79" t="s">
        <v>157</v>
      </c>
      <c r="B82" s="22" t="s">
        <v>532</v>
      </c>
      <c r="C82" s="22" t="s">
        <v>89</v>
      </c>
      <c r="D82" s="22" t="s">
        <v>315</v>
      </c>
      <c r="E82" s="22" t="s">
        <v>324</v>
      </c>
      <c r="F82" s="47">
        <v>35841000</v>
      </c>
      <c r="G82" s="47">
        <v>32852472.85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s="1" customFormat="1" ht="15.75">
      <c r="A83" s="79" t="s">
        <v>327</v>
      </c>
      <c r="B83" s="23" t="s">
        <v>532</v>
      </c>
      <c r="C83" s="22" t="s">
        <v>89</v>
      </c>
      <c r="D83" s="22" t="s">
        <v>326</v>
      </c>
      <c r="E83" s="22" t="s">
        <v>37</v>
      </c>
      <c r="F83" s="47">
        <f>SUM(F84)</f>
        <v>2567000</v>
      </c>
      <c r="G83" s="47">
        <f>SUM(G84)</f>
        <v>2567000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s="1" customFormat="1" ht="15.75">
      <c r="A84" s="79" t="s">
        <v>311</v>
      </c>
      <c r="B84" s="22" t="s">
        <v>532</v>
      </c>
      <c r="C84" s="22" t="s">
        <v>89</v>
      </c>
      <c r="D84" s="22" t="s">
        <v>326</v>
      </c>
      <c r="E84" s="22" t="s">
        <v>310</v>
      </c>
      <c r="F84" s="47">
        <f>F85</f>
        <v>2567000</v>
      </c>
      <c r="G84" s="47">
        <f>G85</f>
        <v>2567000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s="1" customFormat="1" ht="50.25" customHeight="1">
      <c r="A85" s="79" t="s">
        <v>312</v>
      </c>
      <c r="B85" s="22" t="s">
        <v>532</v>
      </c>
      <c r="C85" s="22" t="s">
        <v>89</v>
      </c>
      <c r="D85" s="22" t="s">
        <v>326</v>
      </c>
      <c r="E85" s="22" t="s">
        <v>313</v>
      </c>
      <c r="F85" s="47">
        <v>2567000</v>
      </c>
      <c r="G85" s="47">
        <v>2567000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s="1" customFormat="1" ht="15.75">
      <c r="A86" s="79" t="s">
        <v>102</v>
      </c>
      <c r="B86" s="23" t="s">
        <v>532</v>
      </c>
      <c r="C86" s="22" t="s">
        <v>89</v>
      </c>
      <c r="D86" s="22" t="s">
        <v>92</v>
      </c>
      <c r="E86" s="22" t="s">
        <v>37</v>
      </c>
      <c r="F86" s="47">
        <f>F87</f>
        <v>14566635</v>
      </c>
      <c r="G86" s="47">
        <f>G87</f>
        <v>13907363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s="1" customFormat="1" ht="47.25">
      <c r="A87" s="79" t="s">
        <v>331</v>
      </c>
      <c r="B87" s="23" t="s">
        <v>532</v>
      </c>
      <c r="C87" s="22" t="s">
        <v>89</v>
      </c>
      <c r="D87" s="22" t="s">
        <v>92</v>
      </c>
      <c r="E87" s="22" t="s">
        <v>332</v>
      </c>
      <c r="F87" s="47">
        <f>F88</f>
        <v>14566635</v>
      </c>
      <c r="G87" s="47">
        <f>G88</f>
        <v>13907363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s="1" customFormat="1" ht="15.75">
      <c r="A88" s="79" t="s">
        <v>316</v>
      </c>
      <c r="B88" s="22" t="s">
        <v>532</v>
      </c>
      <c r="C88" s="22" t="s">
        <v>89</v>
      </c>
      <c r="D88" s="22" t="s">
        <v>92</v>
      </c>
      <c r="E88" s="22" t="s">
        <v>317</v>
      </c>
      <c r="F88" s="47">
        <f>SUM(F89:F89)</f>
        <v>14566635</v>
      </c>
      <c r="G88" s="47">
        <f>SUM(G89:G89)</f>
        <v>13907363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s="1" customFormat="1" ht="47.25">
      <c r="A89" s="79" t="s">
        <v>156</v>
      </c>
      <c r="B89" s="22" t="s">
        <v>532</v>
      </c>
      <c r="C89" s="22" t="s">
        <v>89</v>
      </c>
      <c r="D89" s="22" t="s">
        <v>92</v>
      </c>
      <c r="E89" s="22" t="s">
        <v>318</v>
      </c>
      <c r="F89" s="47">
        <v>14566635</v>
      </c>
      <c r="G89" s="47">
        <v>13907363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s="1" customFormat="1" ht="15.75">
      <c r="A90" s="79" t="s">
        <v>103</v>
      </c>
      <c r="B90" s="23" t="s">
        <v>532</v>
      </c>
      <c r="C90" s="22" t="s">
        <v>89</v>
      </c>
      <c r="D90" s="22" t="s">
        <v>93</v>
      </c>
      <c r="E90" s="22" t="s">
        <v>37</v>
      </c>
      <c r="F90" s="47">
        <f>F91</f>
        <v>35105830</v>
      </c>
      <c r="G90" s="47">
        <f>G91</f>
        <v>33751800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s="1" customFormat="1" ht="47.25">
      <c r="A91" s="79" t="s">
        <v>331</v>
      </c>
      <c r="B91" s="23" t="s">
        <v>532</v>
      </c>
      <c r="C91" s="22" t="s">
        <v>89</v>
      </c>
      <c r="D91" s="22" t="s">
        <v>93</v>
      </c>
      <c r="E91" s="22" t="s">
        <v>332</v>
      </c>
      <c r="F91" s="47">
        <f>F92</f>
        <v>35105830</v>
      </c>
      <c r="G91" s="117">
        <f>G92</f>
        <v>33751800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s="1" customFormat="1" ht="15.75">
      <c r="A92" s="79" t="s">
        <v>316</v>
      </c>
      <c r="B92" s="22" t="s">
        <v>532</v>
      </c>
      <c r="C92" s="22" t="s">
        <v>89</v>
      </c>
      <c r="D92" s="22" t="s">
        <v>93</v>
      </c>
      <c r="E92" s="22" t="s">
        <v>317</v>
      </c>
      <c r="F92" s="47">
        <f>SUM(F93:F93)</f>
        <v>35105830</v>
      </c>
      <c r="G92" s="117">
        <f>SUM(G93:G93)</f>
        <v>33751800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s="1" customFormat="1" ht="47.25">
      <c r="A93" s="79" t="s">
        <v>156</v>
      </c>
      <c r="B93" s="22" t="s">
        <v>532</v>
      </c>
      <c r="C93" s="22" t="s">
        <v>89</v>
      </c>
      <c r="D93" s="22" t="s">
        <v>93</v>
      </c>
      <c r="E93" s="22" t="s">
        <v>318</v>
      </c>
      <c r="F93" s="47">
        <v>35105830</v>
      </c>
      <c r="G93" s="117">
        <v>33751800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s="12" customFormat="1" ht="15.75">
      <c r="A94" s="109" t="s">
        <v>427</v>
      </c>
      <c r="B94" s="110" t="s">
        <v>532</v>
      </c>
      <c r="C94" s="110" t="s">
        <v>89</v>
      </c>
      <c r="D94" s="110" t="s">
        <v>428</v>
      </c>
      <c r="E94" s="110" t="s">
        <v>37</v>
      </c>
      <c r="F94" s="47">
        <f>F95</f>
        <v>820000</v>
      </c>
      <c r="G94" s="117">
        <f>G95</f>
        <v>820000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s="12" customFormat="1" ht="47.25">
      <c r="A95" s="109" t="s">
        <v>236</v>
      </c>
      <c r="B95" s="110" t="s">
        <v>532</v>
      </c>
      <c r="C95" s="110" t="s">
        <v>89</v>
      </c>
      <c r="D95" s="110" t="s">
        <v>237</v>
      </c>
      <c r="E95" s="110" t="s">
        <v>37</v>
      </c>
      <c r="F95" s="47">
        <f>F96+F99</f>
        <v>820000</v>
      </c>
      <c r="G95" s="117">
        <f>G96+G99</f>
        <v>820000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s="12" customFormat="1" ht="31.5">
      <c r="A96" s="109" t="s">
        <v>201</v>
      </c>
      <c r="B96" s="110" t="s">
        <v>532</v>
      </c>
      <c r="C96" s="110" t="s">
        <v>89</v>
      </c>
      <c r="D96" s="110" t="s">
        <v>200</v>
      </c>
      <c r="E96" s="110" t="s">
        <v>37</v>
      </c>
      <c r="F96" s="117">
        <f>F97</f>
        <v>775000</v>
      </c>
      <c r="G96" s="117">
        <f>G97</f>
        <v>775000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s="12" customFormat="1" ht="15.75">
      <c r="A97" s="79" t="s">
        <v>316</v>
      </c>
      <c r="B97" s="110" t="s">
        <v>532</v>
      </c>
      <c r="C97" s="110" t="s">
        <v>89</v>
      </c>
      <c r="D97" s="110" t="s">
        <v>200</v>
      </c>
      <c r="E97" s="22" t="s">
        <v>317</v>
      </c>
      <c r="F97" s="117">
        <f>F98</f>
        <v>775000</v>
      </c>
      <c r="G97" s="117">
        <f>G98</f>
        <v>775000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s="12" customFormat="1" ht="15.75">
      <c r="A98" s="109" t="s">
        <v>319</v>
      </c>
      <c r="B98" s="110" t="s">
        <v>532</v>
      </c>
      <c r="C98" s="110" t="s">
        <v>89</v>
      </c>
      <c r="D98" s="110" t="s">
        <v>200</v>
      </c>
      <c r="E98" s="110" t="s">
        <v>320</v>
      </c>
      <c r="F98" s="118">
        <v>775000</v>
      </c>
      <c r="G98" s="118">
        <v>775000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s="12" customFormat="1" ht="47.25">
      <c r="A99" s="109" t="s">
        <v>225</v>
      </c>
      <c r="B99" s="110" t="s">
        <v>532</v>
      </c>
      <c r="C99" s="110" t="s">
        <v>89</v>
      </c>
      <c r="D99" s="110" t="s">
        <v>421</v>
      </c>
      <c r="E99" s="110" t="s">
        <v>37</v>
      </c>
      <c r="F99" s="117">
        <f>F100</f>
        <v>45000</v>
      </c>
      <c r="G99" s="117">
        <f>G100</f>
        <v>45000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s="12" customFormat="1" ht="15.75">
      <c r="A100" s="79" t="s">
        <v>316</v>
      </c>
      <c r="B100" s="110" t="s">
        <v>532</v>
      </c>
      <c r="C100" s="110" t="s">
        <v>89</v>
      </c>
      <c r="D100" s="110" t="s">
        <v>421</v>
      </c>
      <c r="E100" s="22" t="s">
        <v>317</v>
      </c>
      <c r="F100" s="117">
        <f>F101</f>
        <v>45000</v>
      </c>
      <c r="G100" s="117">
        <f>G101</f>
        <v>45000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s="12" customFormat="1" ht="15.75">
      <c r="A101" s="109" t="s">
        <v>319</v>
      </c>
      <c r="B101" s="110" t="s">
        <v>532</v>
      </c>
      <c r="C101" s="110" t="s">
        <v>89</v>
      </c>
      <c r="D101" s="110" t="s">
        <v>421</v>
      </c>
      <c r="E101" s="110" t="s">
        <v>320</v>
      </c>
      <c r="F101" s="118">
        <v>45000</v>
      </c>
      <c r="G101" s="118">
        <v>45000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s="1" customFormat="1" ht="15.75">
      <c r="A102" s="79" t="s">
        <v>452</v>
      </c>
      <c r="B102" s="23" t="s">
        <v>532</v>
      </c>
      <c r="C102" s="22" t="s">
        <v>89</v>
      </c>
      <c r="D102" s="22" t="s">
        <v>453</v>
      </c>
      <c r="E102" s="22" t="s">
        <v>37</v>
      </c>
      <c r="F102" s="47">
        <f>SUM(F103,F112)</f>
        <v>17748697</v>
      </c>
      <c r="G102" s="117">
        <f>SUM(G103,G112)</f>
        <v>17578617.35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s="1" customFormat="1" ht="31.5">
      <c r="A103" s="80" t="s">
        <v>512</v>
      </c>
      <c r="B103" s="23" t="s">
        <v>532</v>
      </c>
      <c r="C103" s="22" t="s">
        <v>89</v>
      </c>
      <c r="D103" s="22" t="s">
        <v>511</v>
      </c>
      <c r="E103" s="22" t="s">
        <v>37</v>
      </c>
      <c r="F103" s="47">
        <f>SUM(F104,F108)</f>
        <v>750000</v>
      </c>
      <c r="G103" s="117">
        <f>SUM(G104,G108)</f>
        <v>677806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s="1" customFormat="1" ht="31.5">
      <c r="A104" s="80" t="s">
        <v>159</v>
      </c>
      <c r="B104" s="23" t="s">
        <v>532</v>
      </c>
      <c r="C104" s="22" t="s">
        <v>89</v>
      </c>
      <c r="D104" s="22" t="s">
        <v>158</v>
      </c>
      <c r="E104" s="22" t="s">
        <v>37</v>
      </c>
      <c r="F104" s="47">
        <f aca="true" t="shared" si="5" ref="F104:G106">F105</f>
        <v>400000</v>
      </c>
      <c r="G104" s="117">
        <f t="shared" si="5"/>
        <v>371356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s="1" customFormat="1" ht="47.25">
      <c r="A105" s="80" t="s">
        <v>331</v>
      </c>
      <c r="B105" s="23" t="s">
        <v>532</v>
      </c>
      <c r="C105" s="22" t="s">
        <v>89</v>
      </c>
      <c r="D105" s="22" t="s">
        <v>158</v>
      </c>
      <c r="E105" s="22" t="s">
        <v>332</v>
      </c>
      <c r="F105" s="47">
        <f t="shared" si="5"/>
        <v>400000</v>
      </c>
      <c r="G105" s="117">
        <f t="shared" si="5"/>
        <v>371356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s="1" customFormat="1" ht="15.75">
      <c r="A106" s="79" t="s">
        <v>316</v>
      </c>
      <c r="B106" s="22" t="s">
        <v>532</v>
      </c>
      <c r="C106" s="22" t="s">
        <v>89</v>
      </c>
      <c r="D106" s="22" t="s">
        <v>158</v>
      </c>
      <c r="E106" s="22" t="s">
        <v>317</v>
      </c>
      <c r="F106" s="47">
        <f t="shared" si="5"/>
        <v>400000</v>
      </c>
      <c r="G106" s="47">
        <f t="shared" si="5"/>
        <v>371356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s="1" customFormat="1" ht="15.75">
      <c r="A107" s="79" t="s">
        <v>319</v>
      </c>
      <c r="B107" s="22" t="s">
        <v>532</v>
      </c>
      <c r="C107" s="22" t="s">
        <v>89</v>
      </c>
      <c r="D107" s="22" t="s">
        <v>158</v>
      </c>
      <c r="E107" s="22" t="s">
        <v>320</v>
      </c>
      <c r="F107" s="47">
        <v>400000</v>
      </c>
      <c r="G107" s="47">
        <v>371356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s="1" customFormat="1" ht="31.5">
      <c r="A108" s="80" t="s">
        <v>527</v>
      </c>
      <c r="B108" s="23" t="s">
        <v>532</v>
      </c>
      <c r="C108" s="22" t="s">
        <v>89</v>
      </c>
      <c r="D108" s="22" t="s">
        <v>528</v>
      </c>
      <c r="E108" s="22" t="s">
        <v>37</v>
      </c>
      <c r="F108" s="47">
        <f aca="true" t="shared" si="6" ref="F108:G110">F109</f>
        <v>350000</v>
      </c>
      <c r="G108" s="47">
        <f t="shared" si="6"/>
        <v>306450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s="1" customFormat="1" ht="47.25">
      <c r="A109" s="80" t="s">
        <v>331</v>
      </c>
      <c r="B109" s="23" t="s">
        <v>532</v>
      </c>
      <c r="C109" s="22" t="s">
        <v>89</v>
      </c>
      <c r="D109" s="22" t="s">
        <v>528</v>
      </c>
      <c r="E109" s="22" t="s">
        <v>332</v>
      </c>
      <c r="F109" s="47">
        <f t="shared" si="6"/>
        <v>350000</v>
      </c>
      <c r="G109" s="47">
        <f t="shared" si="6"/>
        <v>306450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s="1" customFormat="1" ht="15.75">
      <c r="A110" s="79" t="s">
        <v>316</v>
      </c>
      <c r="B110" s="22" t="s">
        <v>532</v>
      </c>
      <c r="C110" s="22" t="s">
        <v>89</v>
      </c>
      <c r="D110" s="22" t="s">
        <v>528</v>
      </c>
      <c r="E110" s="22" t="s">
        <v>317</v>
      </c>
      <c r="F110" s="47">
        <f t="shared" si="6"/>
        <v>350000</v>
      </c>
      <c r="G110" s="47">
        <f t="shared" si="6"/>
        <v>306450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s="1" customFormat="1" ht="47.25">
      <c r="A111" s="79" t="s">
        <v>156</v>
      </c>
      <c r="B111" s="22" t="s">
        <v>532</v>
      </c>
      <c r="C111" s="22" t="s">
        <v>89</v>
      </c>
      <c r="D111" s="22" t="s">
        <v>528</v>
      </c>
      <c r="E111" s="22" t="s">
        <v>318</v>
      </c>
      <c r="F111" s="47">
        <v>350000</v>
      </c>
      <c r="G111" s="47">
        <v>306450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s="1" customFormat="1" ht="31.5">
      <c r="A112" s="79" t="s">
        <v>216</v>
      </c>
      <c r="B112" s="23" t="s">
        <v>532</v>
      </c>
      <c r="C112" s="22" t="s">
        <v>89</v>
      </c>
      <c r="D112" s="22" t="s">
        <v>506</v>
      </c>
      <c r="E112" s="22" t="s">
        <v>37</v>
      </c>
      <c r="F112" s="47">
        <f>SUM(F113,F114,F119)</f>
        <v>16998697</v>
      </c>
      <c r="G112" s="47">
        <f>SUM(G113,G114,G119)</f>
        <v>16900811.35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s="1" customFormat="1" ht="18.75" customHeight="1">
      <c r="A113" s="79" t="s">
        <v>451</v>
      </c>
      <c r="B113" s="22" t="s">
        <v>532</v>
      </c>
      <c r="C113" s="22" t="s">
        <v>89</v>
      </c>
      <c r="D113" s="22" t="s">
        <v>506</v>
      </c>
      <c r="E113" s="22" t="s">
        <v>414</v>
      </c>
      <c r="F113" s="47">
        <v>886327</v>
      </c>
      <c r="G113" s="47">
        <v>886269.65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s="2" customFormat="1" ht="47.25">
      <c r="A114" s="79" t="s">
        <v>331</v>
      </c>
      <c r="B114" s="22" t="s">
        <v>532</v>
      </c>
      <c r="C114" s="22" t="s">
        <v>89</v>
      </c>
      <c r="D114" s="22" t="s">
        <v>506</v>
      </c>
      <c r="E114" s="22" t="s">
        <v>332</v>
      </c>
      <c r="F114" s="47">
        <f>SUM(F115,F117)</f>
        <v>14200720</v>
      </c>
      <c r="G114" s="47">
        <f>SUM(G115,G117)</f>
        <v>14102891.7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s="1" customFormat="1" ht="15.75">
      <c r="A115" s="79" t="s">
        <v>316</v>
      </c>
      <c r="B115" s="22" t="s">
        <v>532</v>
      </c>
      <c r="C115" s="22" t="s">
        <v>89</v>
      </c>
      <c r="D115" s="22" t="s">
        <v>506</v>
      </c>
      <c r="E115" s="22" t="s">
        <v>317</v>
      </c>
      <c r="F115" s="47">
        <f>SUM(F116)</f>
        <v>11992196</v>
      </c>
      <c r="G115" s="47">
        <f>SUM(G116)</f>
        <v>11934541.1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s="1" customFormat="1" ht="15.75">
      <c r="A116" s="79" t="s">
        <v>319</v>
      </c>
      <c r="B116" s="22" t="s">
        <v>532</v>
      </c>
      <c r="C116" s="22" t="s">
        <v>89</v>
      </c>
      <c r="D116" s="22" t="s">
        <v>506</v>
      </c>
      <c r="E116" s="22" t="s">
        <v>320</v>
      </c>
      <c r="F116" s="47">
        <v>11992196</v>
      </c>
      <c r="G116" s="47">
        <v>11934541.1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s="1" customFormat="1" ht="15.75">
      <c r="A117" s="79" t="s">
        <v>321</v>
      </c>
      <c r="B117" s="22" t="s">
        <v>532</v>
      </c>
      <c r="C117" s="22" t="s">
        <v>89</v>
      </c>
      <c r="D117" s="22" t="s">
        <v>506</v>
      </c>
      <c r="E117" s="22" t="s">
        <v>322</v>
      </c>
      <c r="F117" s="47">
        <f>F118</f>
        <v>2208524</v>
      </c>
      <c r="G117" s="47">
        <f>G118</f>
        <v>2168350.6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s="1" customFormat="1" ht="15.75">
      <c r="A118" s="79" t="s">
        <v>323</v>
      </c>
      <c r="B118" s="22" t="s">
        <v>532</v>
      </c>
      <c r="C118" s="22" t="s">
        <v>89</v>
      </c>
      <c r="D118" s="22" t="s">
        <v>506</v>
      </c>
      <c r="E118" s="22" t="s">
        <v>325</v>
      </c>
      <c r="F118" s="47">
        <v>2208524</v>
      </c>
      <c r="G118" s="47">
        <v>2168350.6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s="1" customFormat="1" ht="15.75">
      <c r="A119" s="79" t="s">
        <v>311</v>
      </c>
      <c r="B119" s="22" t="s">
        <v>532</v>
      </c>
      <c r="C119" s="22" t="s">
        <v>89</v>
      </c>
      <c r="D119" s="22" t="s">
        <v>506</v>
      </c>
      <c r="E119" s="22" t="s">
        <v>310</v>
      </c>
      <c r="F119" s="47">
        <f>F120</f>
        <v>1911650</v>
      </c>
      <c r="G119" s="47">
        <f>G120</f>
        <v>1911650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s="1" customFormat="1" ht="48.75" customHeight="1">
      <c r="A120" s="79" t="s">
        <v>312</v>
      </c>
      <c r="B120" s="22" t="s">
        <v>532</v>
      </c>
      <c r="C120" s="22" t="s">
        <v>89</v>
      </c>
      <c r="D120" s="22" t="s">
        <v>506</v>
      </c>
      <c r="E120" s="22" t="s">
        <v>313</v>
      </c>
      <c r="F120" s="47">
        <v>1911650</v>
      </c>
      <c r="G120" s="47">
        <v>1911650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s="1" customFormat="1" ht="19.5" customHeight="1">
      <c r="A121" s="84" t="s">
        <v>104</v>
      </c>
      <c r="B121" s="20" t="s">
        <v>532</v>
      </c>
      <c r="C121" s="20" t="s">
        <v>94</v>
      </c>
      <c r="D121" s="20" t="s">
        <v>38</v>
      </c>
      <c r="E121" s="20" t="s">
        <v>37</v>
      </c>
      <c r="F121" s="46">
        <f>SUM(F122,F126)</f>
        <v>3638132</v>
      </c>
      <c r="G121" s="46">
        <f>SUM(G122,G126)</f>
        <v>3638132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s="1" customFormat="1" ht="31.5">
      <c r="A122" s="79" t="s">
        <v>6</v>
      </c>
      <c r="B122" s="22" t="s">
        <v>532</v>
      </c>
      <c r="C122" s="22" t="s">
        <v>94</v>
      </c>
      <c r="D122" s="22" t="s">
        <v>91</v>
      </c>
      <c r="E122" s="22" t="s">
        <v>37</v>
      </c>
      <c r="F122" s="47">
        <f aca="true" t="shared" si="7" ref="F122:G124">F123</f>
        <v>2600000</v>
      </c>
      <c r="G122" s="47">
        <f t="shared" si="7"/>
        <v>2600000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s="7" customFormat="1" ht="15.75">
      <c r="A123" s="79" t="s">
        <v>330</v>
      </c>
      <c r="B123" s="22" t="s">
        <v>532</v>
      </c>
      <c r="C123" s="22" t="s">
        <v>94</v>
      </c>
      <c r="D123" s="22" t="s">
        <v>329</v>
      </c>
      <c r="E123" s="22" t="s">
        <v>37</v>
      </c>
      <c r="F123" s="47">
        <f t="shared" si="7"/>
        <v>2600000</v>
      </c>
      <c r="G123" s="47">
        <f t="shared" si="7"/>
        <v>2600000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s="7" customFormat="1" ht="15.75">
      <c r="A124" s="79" t="s">
        <v>311</v>
      </c>
      <c r="B124" s="22" t="s">
        <v>532</v>
      </c>
      <c r="C124" s="22" t="s">
        <v>94</v>
      </c>
      <c r="D124" s="22" t="s">
        <v>329</v>
      </c>
      <c r="E124" s="22" t="s">
        <v>310</v>
      </c>
      <c r="F124" s="47">
        <f t="shared" si="7"/>
        <v>2600000</v>
      </c>
      <c r="G124" s="47">
        <f t="shared" si="7"/>
        <v>2600000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s="7" customFormat="1" ht="51" customHeight="1">
      <c r="A125" s="79" t="s">
        <v>312</v>
      </c>
      <c r="B125" s="22" t="s">
        <v>532</v>
      </c>
      <c r="C125" s="22" t="s">
        <v>94</v>
      </c>
      <c r="D125" s="22" t="s">
        <v>329</v>
      </c>
      <c r="E125" s="22" t="s">
        <v>313</v>
      </c>
      <c r="F125" s="47">
        <v>2600000</v>
      </c>
      <c r="G125" s="47">
        <v>2600000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s="7" customFormat="1" ht="15.75">
      <c r="A126" s="79" t="s">
        <v>452</v>
      </c>
      <c r="B126" s="23" t="s">
        <v>532</v>
      </c>
      <c r="C126" s="22" t="s">
        <v>94</v>
      </c>
      <c r="D126" s="22" t="s">
        <v>453</v>
      </c>
      <c r="E126" s="22" t="s">
        <v>37</v>
      </c>
      <c r="F126" s="47">
        <f aca="true" t="shared" si="8" ref="F126:G128">F127</f>
        <v>1038132</v>
      </c>
      <c r="G126" s="47">
        <f t="shared" si="8"/>
        <v>1038132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s="7" customFormat="1" ht="31.5">
      <c r="A127" s="79" t="s">
        <v>216</v>
      </c>
      <c r="B127" s="23" t="s">
        <v>532</v>
      </c>
      <c r="C127" s="22" t="s">
        <v>94</v>
      </c>
      <c r="D127" s="22" t="s">
        <v>506</v>
      </c>
      <c r="E127" s="22" t="s">
        <v>37</v>
      </c>
      <c r="F127" s="47">
        <f t="shared" si="8"/>
        <v>1038132</v>
      </c>
      <c r="G127" s="47">
        <f t="shared" si="8"/>
        <v>1038132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s="7" customFormat="1" ht="15.75">
      <c r="A128" s="79" t="s">
        <v>311</v>
      </c>
      <c r="B128" s="22" t="s">
        <v>532</v>
      </c>
      <c r="C128" s="22" t="s">
        <v>94</v>
      </c>
      <c r="D128" s="22" t="s">
        <v>506</v>
      </c>
      <c r="E128" s="22" t="s">
        <v>310</v>
      </c>
      <c r="F128" s="47">
        <f t="shared" si="8"/>
        <v>1038132</v>
      </c>
      <c r="G128" s="47">
        <f t="shared" si="8"/>
        <v>1038132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s="7" customFormat="1" ht="47.25" customHeight="1">
      <c r="A129" s="79" t="s">
        <v>312</v>
      </c>
      <c r="B129" s="22" t="s">
        <v>532</v>
      </c>
      <c r="C129" s="22" t="s">
        <v>94</v>
      </c>
      <c r="D129" s="22" t="s">
        <v>506</v>
      </c>
      <c r="E129" s="22" t="s">
        <v>313</v>
      </c>
      <c r="F129" s="47">
        <v>1038132</v>
      </c>
      <c r="G129" s="47">
        <v>1038132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s="1" customFormat="1" ht="31.5">
      <c r="A130" s="84" t="s">
        <v>123</v>
      </c>
      <c r="B130" s="20" t="s">
        <v>532</v>
      </c>
      <c r="C130" s="20" t="s">
        <v>292</v>
      </c>
      <c r="D130" s="20" t="s">
        <v>38</v>
      </c>
      <c r="E130" s="20" t="s">
        <v>37</v>
      </c>
      <c r="F130" s="46">
        <f>F131</f>
        <v>8810000</v>
      </c>
      <c r="G130" s="46">
        <f>G131</f>
        <v>8718895.36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s="7" customFormat="1" ht="31.5">
      <c r="A131" s="85" t="s">
        <v>413</v>
      </c>
      <c r="B131" s="23" t="s">
        <v>532</v>
      </c>
      <c r="C131" s="22" t="s">
        <v>292</v>
      </c>
      <c r="D131" s="30" t="s">
        <v>95</v>
      </c>
      <c r="E131" s="30" t="s">
        <v>37</v>
      </c>
      <c r="F131" s="47">
        <f>F132</f>
        <v>8810000</v>
      </c>
      <c r="G131" s="47">
        <f>G132</f>
        <v>8718895.36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s="7" customFormat="1" ht="15.75">
      <c r="A132" s="85" t="s">
        <v>412</v>
      </c>
      <c r="B132" s="23" t="s">
        <v>532</v>
      </c>
      <c r="C132" s="22" t="s">
        <v>292</v>
      </c>
      <c r="D132" s="30" t="s">
        <v>95</v>
      </c>
      <c r="E132" s="22" t="s">
        <v>50</v>
      </c>
      <c r="F132" s="47">
        <v>8810000</v>
      </c>
      <c r="G132" s="47">
        <v>8718895.36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s="2" customFormat="1" ht="15.75">
      <c r="A133" s="83" t="s">
        <v>108</v>
      </c>
      <c r="B133" s="19" t="s">
        <v>532</v>
      </c>
      <c r="C133" s="19" t="s">
        <v>110</v>
      </c>
      <c r="D133" s="19" t="s">
        <v>38</v>
      </c>
      <c r="E133" s="19" t="s">
        <v>37</v>
      </c>
      <c r="F133" s="45">
        <f>SUM(F134,F140)</f>
        <v>35890000</v>
      </c>
      <c r="G133" s="45">
        <f>SUM(G134,G140)</f>
        <v>35887355.36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s="1" customFormat="1" ht="16.5" customHeight="1">
      <c r="A134" s="84" t="s">
        <v>308</v>
      </c>
      <c r="B134" s="20" t="s">
        <v>532</v>
      </c>
      <c r="C134" s="20" t="s">
        <v>309</v>
      </c>
      <c r="D134" s="20" t="s">
        <v>38</v>
      </c>
      <c r="E134" s="20" t="s">
        <v>37</v>
      </c>
      <c r="F134" s="46">
        <f aca="true" t="shared" si="9" ref="F134:G138">F135</f>
        <v>12400000</v>
      </c>
      <c r="G134" s="46">
        <f t="shared" si="9"/>
        <v>12400000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s="7" customFormat="1" ht="15.75">
      <c r="A135" s="88" t="s">
        <v>3</v>
      </c>
      <c r="B135" s="22" t="s">
        <v>532</v>
      </c>
      <c r="C135" s="22" t="s">
        <v>309</v>
      </c>
      <c r="D135" s="22" t="s">
        <v>448</v>
      </c>
      <c r="E135" s="22" t="s">
        <v>37</v>
      </c>
      <c r="F135" s="47">
        <f t="shared" si="9"/>
        <v>12400000</v>
      </c>
      <c r="G135" s="47">
        <f t="shared" si="9"/>
        <v>12400000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s="7" customFormat="1" ht="47.25">
      <c r="A136" s="88" t="s">
        <v>549</v>
      </c>
      <c r="B136" s="22" t="s">
        <v>532</v>
      </c>
      <c r="C136" s="22" t="s">
        <v>309</v>
      </c>
      <c r="D136" s="22" t="s">
        <v>550</v>
      </c>
      <c r="E136" s="22" t="s">
        <v>37</v>
      </c>
      <c r="F136" s="47">
        <f t="shared" si="9"/>
        <v>12400000</v>
      </c>
      <c r="G136" s="47">
        <f t="shared" si="9"/>
        <v>12400000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s="7" customFormat="1" ht="47.25">
      <c r="A137" s="79" t="s">
        <v>78</v>
      </c>
      <c r="B137" s="22" t="s">
        <v>532</v>
      </c>
      <c r="C137" s="22" t="s">
        <v>309</v>
      </c>
      <c r="D137" s="22" t="s">
        <v>570</v>
      </c>
      <c r="E137" s="22" t="s">
        <v>37</v>
      </c>
      <c r="F137" s="47">
        <f t="shared" si="9"/>
        <v>12400000</v>
      </c>
      <c r="G137" s="47">
        <f t="shared" si="9"/>
        <v>12400000</v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s="7" customFormat="1" ht="15.75">
      <c r="A138" s="79" t="s">
        <v>311</v>
      </c>
      <c r="B138" s="22" t="s">
        <v>532</v>
      </c>
      <c r="C138" s="22" t="s">
        <v>309</v>
      </c>
      <c r="D138" s="22" t="s">
        <v>570</v>
      </c>
      <c r="E138" s="22" t="s">
        <v>310</v>
      </c>
      <c r="F138" s="47">
        <f t="shared" si="9"/>
        <v>12400000</v>
      </c>
      <c r="G138" s="47">
        <f t="shared" si="9"/>
        <v>12400000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s="7" customFormat="1" ht="48" customHeight="1">
      <c r="A139" s="79" t="s">
        <v>312</v>
      </c>
      <c r="B139" s="22" t="s">
        <v>532</v>
      </c>
      <c r="C139" s="22" t="s">
        <v>309</v>
      </c>
      <c r="D139" s="22" t="s">
        <v>570</v>
      </c>
      <c r="E139" s="22" t="s">
        <v>313</v>
      </c>
      <c r="F139" s="47">
        <v>12400000</v>
      </c>
      <c r="G139" s="47">
        <v>12400000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s="1" customFormat="1" ht="31.5">
      <c r="A140" s="84" t="s">
        <v>112</v>
      </c>
      <c r="B140" s="20" t="s">
        <v>532</v>
      </c>
      <c r="C140" s="20" t="s">
        <v>111</v>
      </c>
      <c r="D140" s="20" t="s">
        <v>38</v>
      </c>
      <c r="E140" s="20" t="s">
        <v>37</v>
      </c>
      <c r="F140" s="46">
        <f>SUM(F141,F145)</f>
        <v>23490000</v>
      </c>
      <c r="G140" s="46">
        <f>SUM(G141,G145)</f>
        <v>23487355.36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s="7" customFormat="1" ht="31.5">
      <c r="A141" s="79" t="s">
        <v>109</v>
      </c>
      <c r="B141" s="23" t="s">
        <v>532</v>
      </c>
      <c r="C141" s="22" t="s">
        <v>111</v>
      </c>
      <c r="D141" s="22" t="s">
        <v>106</v>
      </c>
      <c r="E141" s="22" t="s">
        <v>37</v>
      </c>
      <c r="F141" s="47">
        <f>SUM(F142,F143)</f>
        <v>23120000</v>
      </c>
      <c r="G141" s="47">
        <f>SUM(G142,G143)</f>
        <v>23119636.8</v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s="7" customFormat="1" ht="16.5" customHeight="1">
      <c r="A142" s="79" t="s">
        <v>451</v>
      </c>
      <c r="B142" s="23" t="s">
        <v>532</v>
      </c>
      <c r="C142" s="22" t="s">
        <v>111</v>
      </c>
      <c r="D142" s="22" t="s">
        <v>106</v>
      </c>
      <c r="E142" s="22" t="s">
        <v>414</v>
      </c>
      <c r="F142" s="47">
        <v>1750000</v>
      </c>
      <c r="G142" s="47">
        <v>1749636.8</v>
      </c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s="3" customFormat="1" ht="15.75">
      <c r="A143" s="79" t="s">
        <v>311</v>
      </c>
      <c r="B143" s="22" t="s">
        <v>532</v>
      </c>
      <c r="C143" s="22" t="s">
        <v>111</v>
      </c>
      <c r="D143" s="22" t="s">
        <v>106</v>
      </c>
      <c r="E143" s="22" t="s">
        <v>310</v>
      </c>
      <c r="F143" s="47">
        <f>F144</f>
        <v>21370000</v>
      </c>
      <c r="G143" s="47">
        <f>G144</f>
        <v>21370000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s="3" customFormat="1" ht="48" customHeight="1">
      <c r="A144" s="79" t="s">
        <v>312</v>
      </c>
      <c r="B144" s="22" t="s">
        <v>532</v>
      </c>
      <c r="C144" s="22" t="s">
        <v>111</v>
      </c>
      <c r="D144" s="22" t="s">
        <v>106</v>
      </c>
      <c r="E144" s="22" t="s">
        <v>313</v>
      </c>
      <c r="F144" s="47">
        <v>21370000</v>
      </c>
      <c r="G144" s="47">
        <v>21370000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7" customFormat="1" ht="15.75">
      <c r="A145" s="79" t="s">
        <v>452</v>
      </c>
      <c r="B145" s="23" t="s">
        <v>532</v>
      </c>
      <c r="C145" s="22" t="s">
        <v>111</v>
      </c>
      <c r="D145" s="22" t="s">
        <v>453</v>
      </c>
      <c r="E145" s="22" t="s">
        <v>37</v>
      </c>
      <c r="F145" s="47">
        <f>F146</f>
        <v>370000</v>
      </c>
      <c r="G145" s="47">
        <f>G146</f>
        <v>367718.56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s="7" customFormat="1" ht="47.25">
      <c r="A146" s="79" t="s">
        <v>508</v>
      </c>
      <c r="B146" s="23" t="s">
        <v>532</v>
      </c>
      <c r="C146" s="22" t="s">
        <v>111</v>
      </c>
      <c r="D146" s="22" t="s">
        <v>507</v>
      </c>
      <c r="E146" s="22" t="s">
        <v>37</v>
      </c>
      <c r="F146" s="47">
        <f>F147</f>
        <v>370000</v>
      </c>
      <c r="G146" s="47">
        <f>G147</f>
        <v>367718.56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s="7" customFormat="1" ht="19.5" customHeight="1">
      <c r="A147" s="79" t="s">
        <v>451</v>
      </c>
      <c r="B147" s="23" t="s">
        <v>532</v>
      </c>
      <c r="C147" s="22" t="s">
        <v>111</v>
      </c>
      <c r="D147" s="22" t="s">
        <v>507</v>
      </c>
      <c r="E147" s="22" t="s">
        <v>414</v>
      </c>
      <c r="F147" s="47">
        <v>370000</v>
      </c>
      <c r="G147" s="47">
        <v>367718.56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7" s="68" customFormat="1" ht="16.5">
      <c r="A148" s="82" t="s">
        <v>64</v>
      </c>
      <c r="B148" s="67" t="s">
        <v>533</v>
      </c>
      <c r="C148" s="67"/>
      <c r="D148" s="67"/>
      <c r="E148" s="67"/>
      <c r="F148" s="63">
        <f>SUM(F149,F163,F245,F249)</f>
        <v>476676387.2</v>
      </c>
      <c r="G148" s="63">
        <f>SUM(G149,G163,G245,G249)</f>
        <v>449964479.1</v>
      </c>
    </row>
    <row r="149" spans="1:7" s="35" customFormat="1" ht="15.75">
      <c r="A149" s="83" t="s">
        <v>56</v>
      </c>
      <c r="B149" s="25" t="s">
        <v>533</v>
      </c>
      <c r="C149" s="19" t="s">
        <v>39</v>
      </c>
      <c r="D149" s="19" t="s">
        <v>38</v>
      </c>
      <c r="E149" s="19" t="s">
        <v>37</v>
      </c>
      <c r="F149" s="45">
        <f>F150</f>
        <v>37922244</v>
      </c>
      <c r="G149" s="45">
        <f>G150</f>
        <v>36772142.89</v>
      </c>
    </row>
    <row r="150" spans="1:7" s="36" customFormat="1" ht="15.75">
      <c r="A150" s="84" t="s">
        <v>246</v>
      </c>
      <c r="B150" s="26" t="s">
        <v>533</v>
      </c>
      <c r="C150" s="26" t="s">
        <v>247</v>
      </c>
      <c r="D150" s="26" t="s">
        <v>38</v>
      </c>
      <c r="E150" s="26" t="s">
        <v>37</v>
      </c>
      <c r="F150" s="46">
        <f>SUM(F151,F154,F157)</f>
        <v>37922244</v>
      </c>
      <c r="G150" s="46">
        <f>SUM(G151,G154,G157)</f>
        <v>36772142.89</v>
      </c>
    </row>
    <row r="151" spans="1:7" s="36" customFormat="1" ht="15.75">
      <c r="A151" s="79" t="s">
        <v>470</v>
      </c>
      <c r="B151" s="27">
        <v>841</v>
      </c>
      <c r="C151" s="22" t="s">
        <v>247</v>
      </c>
      <c r="D151" s="22" t="s">
        <v>471</v>
      </c>
      <c r="E151" s="22" t="s">
        <v>37</v>
      </c>
      <c r="F151" s="47">
        <f>F152</f>
        <v>9336748</v>
      </c>
      <c r="G151" s="47">
        <f>G152</f>
        <v>8507930.3</v>
      </c>
    </row>
    <row r="152" spans="1:7" s="36" customFormat="1" ht="31.5">
      <c r="A152" s="79" t="s">
        <v>21</v>
      </c>
      <c r="B152" s="27">
        <v>841</v>
      </c>
      <c r="C152" s="22" t="s">
        <v>247</v>
      </c>
      <c r="D152" s="22" t="s">
        <v>20</v>
      </c>
      <c r="E152" s="22" t="s">
        <v>37</v>
      </c>
      <c r="F152" s="47">
        <f>F153</f>
        <v>9336748</v>
      </c>
      <c r="G152" s="47">
        <f>G153</f>
        <v>8507930.3</v>
      </c>
    </row>
    <row r="153" spans="1:7" s="36" customFormat="1" ht="15.75">
      <c r="A153" s="79" t="s">
        <v>328</v>
      </c>
      <c r="B153" s="22" t="s">
        <v>533</v>
      </c>
      <c r="C153" s="22" t="s">
        <v>247</v>
      </c>
      <c r="D153" s="22" t="s">
        <v>20</v>
      </c>
      <c r="E153" s="22" t="s">
        <v>48</v>
      </c>
      <c r="F153" s="47">
        <v>9336748</v>
      </c>
      <c r="G153" s="47">
        <v>8507930.3</v>
      </c>
    </row>
    <row r="154" spans="1:7" s="36" customFormat="1" ht="15.75">
      <c r="A154" s="79" t="s">
        <v>466</v>
      </c>
      <c r="B154" s="23" t="s">
        <v>533</v>
      </c>
      <c r="C154" s="22" t="s">
        <v>247</v>
      </c>
      <c r="D154" s="22" t="s">
        <v>467</v>
      </c>
      <c r="E154" s="22" t="s">
        <v>37</v>
      </c>
      <c r="F154" s="47">
        <f>F155</f>
        <v>15898310</v>
      </c>
      <c r="G154" s="47">
        <f>G155</f>
        <v>15891522.59</v>
      </c>
    </row>
    <row r="155" spans="1:7" s="36" customFormat="1" ht="63">
      <c r="A155" s="79" t="s">
        <v>498</v>
      </c>
      <c r="B155" s="22" t="s">
        <v>533</v>
      </c>
      <c r="C155" s="22" t="s">
        <v>247</v>
      </c>
      <c r="D155" s="22" t="s">
        <v>499</v>
      </c>
      <c r="E155" s="22" t="s">
        <v>37</v>
      </c>
      <c r="F155" s="47">
        <f>F156</f>
        <v>15898310</v>
      </c>
      <c r="G155" s="47">
        <f>G156</f>
        <v>15891522.59</v>
      </c>
    </row>
    <row r="156" spans="1:7" s="36" customFormat="1" ht="15.75">
      <c r="A156" s="79" t="s">
        <v>328</v>
      </c>
      <c r="B156" s="22" t="s">
        <v>533</v>
      </c>
      <c r="C156" s="22" t="s">
        <v>247</v>
      </c>
      <c r="D156" s="22" t="s">
        <v>499</v>
      </c>
      <c r="E156" s="22" t="s">
        <v>48</v>
      </c>
      <c r="F156" s="47">
        <v>15898310</v>
      </c>
      <c r="G156" s="47">
        <v>15891522.59</v>
      </c>
    </row>
    <row r="157" spans="1:7" s="36" customFormat="1" ht="15.75">
      <c r="A157" s="79" t="s">
        <v>3</v>
      </c>
      <c r="B157" s="23" t="s">
        <v>533</v>
      </c>
      <c r="C157" s="22" t="s">
        <v>247</v>
      </c>
      <c r="D157" s="22" t="s">
        <v>448</v>
      </c>
      <c r="E157" s="22" t="s">
        <v>37</v>
      </c>
      <c r="F157" s="47">
        <f>F158</f>
        <v>12687186</v>
      </c>
      <c r="G157" s="47">
        <f>G158</f>
        <v>12372690</v>
      </c>
    </row>
    <row r="158" spans="1:7" s="68" customFormat="1" ht="48.75" customHeight="1">
      <c r="A158" s="79" t="s">
        <v>202</v>
      </c>
      <c r="B158" s="23" t="s">
        <v>533</v>
      </c>
      <c r="C158" s="22" t="s">
        <v>247</v>
      </c>
      <c r="D158" s="22" t="s">
        <v>27</v>
      </c>
      <c r="E158" s="22" t="s">
        <v>37</v>
      </c>
      <c r="F158" s="47">
        <f>SUM(F159,F161)</f>
        <v>12687186</v>
      </c>
      <c r="G158" s="47">
        <f>SUM(G159,G161)</f>
        <v>12372690</v>
      </c>
    </row>
    <row r="159" spans="1:7" s="68" customFormat="1" ht="31.5">
      <c r="A159" s="79" t="s">
        <v>559</v>
      </c>
      <c r="B159" s="23" t="s">
        <v>533</v>
      </c>
      <c r="C159" s="22" t="s">
        <v>247</v>
      </c>
      <c r="D159" s="22" t="s">
        <v>558</v>
      </c>
      <c r="E159" s="22" t="s">
        <v>37</v>
      </c>
      <c r="F159" s="47">
        <f>F160</f>
        <v>9515620</v>
      </c>
      <c r="G159" s="47">
        <f>G160</f>
        <v>9515620</v>
      </c>
    </row>
    <row r="160" spans="1:7" s="68" customFormat="1" ht="16.5">
      <c r="A160" s="79" t="s">
        <v>328</v>
      </c>
      <c r="B160" s="23" t="s">
        <v>533</v>
      </c>
      <c r="C160" s="22" t="s">
        <v>247</v>
      </c>
      <c r="D160" s="22" t="s">
        <v>558</v>
      </c>
      <c r="E160" s="22" t="s">
        <v>48</v>
      </c>
      <c r="F160" s="47">
        <v>9515620</v>
      </c>
      <c r="G160" s="47">
        <v>9515620</v>
      </c>
    </row>
    <row r="161" spans="1:7" s="68" customFormat="1" ht="47.25">
      <c r="A161" s="79" t="s">
        <v>165</v>
      </c>
      <c r="B161" s="23" t="s">
        <v>533</v>
      </c>
      <c r="C161" s="22" t="s">
        <v>247</v>
      </c>
      <c r="D161" s="22" t="s">
        <v>135</v>
      </c>
      <c r="E161" s="22" t="s">
        <v>37</v>
      </c>
      <c r="F161" s="47">
        <f>F162</f>
        <v>3171566</v>
      </c>
      <c r="G161" s="47">
        <f>G162</f>
        <v>2857070</v>
      </c>
    </row>
    <row r="162" spans="1:7" s="68" customFormat="1" ht="16.5">
      <c r="A162" s="79" t="s">
        <v>328</v>
      </c>
      <c r="B162" s="23" t="s">
        <v>533</v>
      </c>
      <c r="C162" s="22" t="s">
        <v>247</v>
      </c>
      <c r="D162" s="22" t="s">
        <v>135</v>
      </c>
      <c r="E162" s="22" t="s">
        <v>48</v>
      </c>
      <c r="F162" s="47">
        <v>3171566</v>
      </c>
      <c r="G162" s="47">
        <v>2857070</v>
      </c>
    </row>
    <row r="163" spans="1:26" s="2" customFormat="1" ht="15.75">
      <c r="A163" s="83" t="s">
        <v>70</v>
      </c>
      <c r="B163" s="25" t="s">
        <v>533</v>
      </c>
      <c r="C163" s="19" t="s">
        <v>40</v>
      </c>
      <c r="D163" s="19" t="s">
        <v>38</v>
      </c>
      <c r="E163" s="19" t="s">
        <v>37</v>
      </c>
      <c r="F163" s="45">
        <f>SUM(F164,F197,F211)</f>
        <v>431554143.2</v>
      </c>
      <c r="G163" s="45">
        <f>SUM(G164,G197,G211)</f>
        <v>406547455.21000004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s="1" customFormat="1" ht="15.75" customHeight="1">
      <c r="A164" s="84" t="s">
        <v>306</v>
      </c>
      <c r="B164" s="26" t="s">
        <v>533</v>
      </c>
      <c r="C164" s="20" t="s">
        <v>279</v>
      </c>
      <c r="D164" s="20" t="s">
        <v>38</v>
      </c>
      <c r="E164" s="20" t="s">
        <v>37</v>
      </c>
      <c r="F164" s="46">
        <f>SUM(F165,F174,F188,F192)</f>
        <v>147533302.2</v>
      </c>
      <c r="G164" s="46">
        <f>SUM(G165,G174,G188,G192)</f>
        <v>143259524.04</v>
      </c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s="1" customFormat="1" ht="47.25">
      <c r="A165" s="85" t="s">
        <v>1</v>
      </c>
      <c r="B165" s="27">
        <v>841</v>
      </c>
      <c r="C165" s="23" t="s">
        <v>279</v>
      </c>
      <c r="D165" s="23" t="s">
        <v>2</v>
      </c>
      <c r="E165" s="23" t="s">
        <v>37</v>
      </c>
      <c r="F165" s="47">
        <f>F170+F166</f>
        <v>54210050.2</v>
      </c>
      <c r="G165" s="47">
        <f>G170+G166</f>
        <v>53967648.2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s="1" customFormat="1" ht="94.5">
      <c r="A166" s="85" t="s">
        <v>248</v>
      </c>
      <c r="B166" s="27">
        <v>841</v>
      </c>
      <c r="C166" s="23" t="s">
        <v>279</v>
      </c>
      <c r="D166" s="23" t="s">
        <v>249</v>
      </c>
      <c r="E166" s="23" t="s">
        <v>37</v>
      </c>
      <c r="F166" s="47">
        <f aca="true" t="shared" si="10" ref="F166:G168">F167</f>
        <v>43210050.2</v>
      </c>
      <c r="G166" s="47">
        <f t="shared" si="10"/>
        <v>43210050.2</v>
      </c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s="1" customFormat="1" ht="63">
      <c r="A167" s="85" t="s">
        <v>250</v>
      </c>
      <c r="B167" s="27">
        <v>841</v>
      </c>
      <c r="C167" s="23" t="s">
        <v>279</v>
      </c>
      <c r="D167" s="23" t="s">
        <v>251</v>
      </c>
      <c r="E167" s="23" t="s">
        <v>37</v>
      </c>
      <c r="F167" s="47">
        <f t="shared" si="10"/>
        <v>43210050.2</v>
      </c>
      <c r="G167" s="47">
        <f t="shared" si="10"/>
        <v>43210050.2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s="1" customFormat="1" ht="15.75">
      <c r="A168" s="79" t="s">
        <v>311</v>
      </c>
      <c r="B168" s="22" t="s">
        <v>533</v>
      </c>
      <c r="C168" s="23" t="s">
        <v>279</v>
      </c>
      <c r="D168" s="23" t="s">
        <v>251</v>
      </c>
      <c r="E168" s="22" t="s">
        <v>310</v>
      </c>
      <c r="F168" s="47">
        <f t="shared" si="10"/>
        <v>43210050.2</v>
      </c>
      <c r="G168" s="47">
        <f t="shared" si="10"/>
        <v>43210050.2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s="1" customFormat="1" ht="45.75" customHeight="1">
      <c r="A169" s="79" t="s">
        <v>312</v>
      </c>
      <c r="B169" s="22" t="s">
        <v>533</v>
      </c>
      <c r="C169" s="23" t="s">
        <v>279</v>
      </c>
      <c r="D169" s="23" t="s">
        <v>251</v>
      </c>
      <c r="E169" s="22" t="s">
        <v>313</v>
      </c>
      <c r="F169" s="47">
        <v>43210050.2</v>
      </c>
      <c r="G169" s="47">
        <v>43210050.2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s="7" customFormat="1" ht="48.75" customHeight="1">
      <c r="A170" s="85" t="s">
        <v>22</v>
      </c>
      <c r="B170" s="27">
        <v>841</v>
      </c>
      <c r="C170" s="23" t="s">
        <v>279</v>
      </c>
      <c r="D170" s="23" t="s">
        <v>23</v>
      </c>
      <c r="E170" s="23" t="s">
        <v>37</v>
      </c>
      <c r="F170" s="47">
        <f aca="true" t="shared" si="11" ref="F170:G172">F171</f>
        <v>11000000</v>
      </c>
      <c r="G170" s="47">
        <f t="shared" si="11"/>
        <v>10757598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s="7" customFormat="1" ht="31.5">
      <c r="A171" s="85" t="s">
        <v>24</v>
      </c>
      <c r="B171" s="27">
        <v>841</v>
      </c>
      <c r="C171" s="23" t="s">
        <v>279</v>
      </c>
      <c r="D171" s="23" t="s">
        <v>25</v>
      </c>
      <c r="E171" s="23" t="s">
        <v>37</v>
      </c>
      <c r="F171" s="47">
        <f t="shared" si="11"/>
        <v>11000000</v>
      </c>
      <c r="G171" s="47">
        <f t="shared" si="11"/>
        <v>10757598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7" customFormat="1" ht="15.75">
      <c r="A172" s="79" t="s">
        <v>311</v>
      </c>
      <c r="B172" s="22" t="s">
        <v>533</v>
      </c>
      <c r="C172" s="23" t="s">
        <v>279</v>
      </c>
      <c r="D172" s="23" t="s">
        <v>25</v>
      </c>
      <c r="E172" s="22" t="s">
        <v>310</v>
      </c>
      <c r="F172" s="47">
        <f t="shared" si="11"/>
        <v>11000000</v>
      </c>
      <c r="G172" s="47">
        <f t="shared" si="11"/>
        <v>10757598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7" customFormat="1" ht="46.5" customHeight="1">
      <c r="A173" s="79" t="s">
        <v>312</v>
      </c>
      <c r="B173" s="22" t="s">
        <v>533</v>
      </c>
      <c r="C173" s="23" t="s">
        <v>279</v>
      </c>
      <c r="D173" s="23" t="s">
        <v>25</v>
      </c>
      <c r="E173" s="22" t="s">
        <v>313</v>
      </c>
      <c r="F173" s="47">
        <v>11000000</v>
      </c>
      <c r="G173" s="47">
        <v>10757598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s="7" customFormat="1" ht="15.75">
      <c r="A174" s="79" t="s">
        <v>470</v>
      </c>
      <c r="B174" s="27">
        <v>841</v>
      </c>
      <c r="C174" s="22" t="s">
        <v>279</v>
      </c>
      <c r="D174" s="22" t="s">
        <v>471</v>
      </c>
      <c r="E174" s="22" t="s">
        <v>37</v>
      </c>
      <c r="F174" s="47">
        <f>SUM(F175,F178,F182,F184,F186)</f>
        <v>89808252</v>
      </c>
      <c r="G174" s="47">
        <f>SUM(G175,G178,G182,G184,G186)</f>
        <v>86778994.63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7" customFormat="1" ht="47.25">
      <c r="A175" s="79" t="s">
        <v>472</v>
      </c>
      <c r="B175" s="27">
        <v>841</v>
      </c>
      <c r="C175" s="22" t="s">
        <v>279</v>
      </c>
      <c r="D175" s="22" t="s">
        <v>473</v>
      </c>
      <c r="E175" s="22" t="s">
        <v>37</v>
      </c>
      <c r="F175" s="47">
        <f>F176</f>
        <v>61845000</v>
      </c>
      <c r="G175" s="47">
        <f>G176</f>
        <v>61845000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7" customFormat="1" ht="15.75">
      <c r="A176" s="79" t="s">
        <v>311</v>
      </c>
      <c r="B176" s="22" t="s">
        <v>533</v>
      </c>
      <c r="C176" s="23" t="s">
        <v>279</v>
      </c>
      <c r="D176" s="22" t="s">
        <v>473</v>
      </c>
      <c r="E176" s="22" t="s">
        <v>310</v>
      </c>
      <c r="F176" s="47">
        <f>F177</f>
        <v>61845000</v>
      </c>
      <c r="G176" s="47">
        <f>G177</f>
        <v>61845000</v>
      </c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7" customFormat="1" ht="47.25" customHeight="1">
      <c r="A177" s="79" t="s">
        <v>312</v>
      </c>
      <c r="B177" s="22" t="s">
        <v>533</v>
      </c>
      <c r="C177" s="23" t="s">
        <v>279</v>
      </c>
      <c r="D177" s="22" t="s">
        <v>473</v>
      </c>
      <c r="E177" s="22" t="s">
        <v>313</v>
      </c>
      <c r="F177" s="47">
        <v>61845000</v>
      </c>
      <c r="G177" s="47">
        <v>61845000</v>
      </c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9" customFormat="1" ht="15.75">
      <c r="A178" s="79" t="s">
        <v>415</v>
      </c>
      <c r="B178" s="27">
        <v>841</v>
      </c>
      <c r="C178" s="22" t="s">
        <v>279</v>
      </c>
      <c r="D178" s="22" t="s">
        <v>474</v>
      </c>
      <c r="E178" s="22" t="s">
        <v>37</v>
      </c>
      <c r="F178" s="47">
        <f>SUM(F179:F180)</f>
        <v>7000000</v>
      </c>
      <c r="G178" s="47">
        <f>SUM(G179:G180)</f>
        <v>6456592.07</v>
      </c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s="9" customFormat="1" ht="15.75">
      <c r="A179" s="79" t="s">
        <v>328</v>
      </c>
      <c r="B179" s="22" t="s">
        <v>533</v>
      </c>
      <c r="C179" s="23" t="s">
        <v>279</v>
      </c>
      <c r="D179" s="22" t="s">
        <v>474</v>
      </c>
      <c r="E179" s="22" t="s">
        <v>48</v>
      </c>
      <c r="F179" s="47">
        <v>6500000</v>
      </c>
      <c r="G179" s="47">
        <v>6175907.07</v>
      </c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s="9" customFormat="1" ht="15.75">
      <c r="A180" s="79" t="s">
        <v>311</v>
      </c>
      <c r="B180" s="22" t="s">
        <v>533</v>
      </c>
      <c r="C180" s="23" t="s">
        <v>279</v>
      </c>
      <c r="D180" s="22" t="s">
        <v>474</v>
      </c>
      <c r="E180" s="22" t="s">
        <v>310</v>
      </c>
      <c r="F180" s="47">
        <f>F181</f>
        <v>500000</v>
      </c>
      <c r="G180" s="47">
        <f>G181</f>
        <v>280685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9" customFormat="1" ht="48.75" customHeight="1">
      <c r="A181" s="79" t="s">
        <v>312</v>
      </c>
      <c r="B181" s="22" t="s">
        <v>533</v>
      </c>
      <c r="C181" s="23" t="s">
        <v>279</v>
      </c>
      <c r="D181" s="22" t="s">
        <v>474</v>
      </c>
      <c r="E181" s="22" t="s">
        <v>313</v>
      </c>
      <c r="F181" s="47">
        <v>500000</v>
      </c>
      <c r="G181" s="47">
        <v>280685</v>
      </c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9" customFormat="1" ht="31.5">
      <c r="A182" s="79" t="s">
        <v>21</v>
      </c>
      <c r="B182" s="27">
        <v>841</v>
      </c>
      <c r="C182" s="22" t="s">
        <v>279</v>
      </c>
      <c r="D182" s="22" t="s">
        <v>20</v>
      </c>
      <c r="E182" s="22" t="s">
        <v>37</v>
      </c>
      <c r="F182" s="47">
        <f>F183</f>
        <v>10663252</v>
      </c>
      <c r="G182" s="47">
        <f>G183</f>
        <v>10403243.67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s="9" customFormat="1" ht="15.75">
      <c r="A183" s="79" t="s">
        <v>328</v>
      </c>
      <c r="B183" s="22" t="s">
        <v>533</v>
      </c>
      <c r="C183" s="23" t="s">
        <v>279</v>
      </c>
      <c r="D183" s="22" t="s">
        <v>20</v>
      </c>
      <c r="E183" s="22" t="s">
        <v>48</v>
      </c>
      <c r="F183" s="47">
        <v>10663252</v>
      </c>
      <c r="G183" s="47">
        <v>10403243.67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s="9" customFormat="1" ht="47.25">
      <c r="A184" s="79" t="s">
        <v>162</v>
      </c>
      <c r="B184" s="22" t="s">
        <v>533</v>
      </c>
      <c r="C184" s="23" t="s">
        <v>279</v>
      </c>
      <c r="D184" s="22" t="s">
        <v>161</v>
      </c>
      <c r="E184" s="22" t="s">
        <v>37</v>
      </c>
      <c r="F184" s="47">
        <f>F185</f>
        <v>10000000</v>
      </c>
      <c r="G184" s="47">
        <f>G185</f>
        <v>8074158.89</v>
      </c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s="9" customFormat="1" ht="15.75">
      <c r="A185" s="79" t="s">
        <v>328</v>
      </c>
      <c r="B185" s="22" t="s">
        <v>533</v>
      </c>
      <c r="C185" s="23" t="s">
        <v>279</v>
      </c>
      <c r="D185" s="22" t="s">
        <v>161</v>
      </c>
      <c r="E185" s="22" t="s">
        <v>48</v>
      </c>
      <c r="F185" s="47">
        <v>10000000</v>
      </c>
      <c r="G185" s="47">
        <v>8074158.89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s="9" customFormat="1" ht="31.5">
      <c r="A186" s="79" t="s">
        <v>194</v>
      </c>
      <c r="B186" s="22" t="s">
        <v>533</v>
      </c>
      <c r="C186" s="23" t="s">
        <v>279</v>
      </c>
      <c r="D186" s="22" t="s">
        <v>401</v>
      </c>
      <c r="E186" s="22" t="s">
        <v>37</v>
      </c>
      <c r="F186" s="47">
        <f>F187</f>
        <v>300000</v>
      </c>
      <c r="G186" s="47">
        <f>G187</f>
        <v>0</v>
      </c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s="9" customFormat="1" ht="15.75">
      <c r="A187" s="79" t="s">
        <v>328</v>
      </c>
      <c r="B187" s="22" t="s">
        <v>533</v>
      </c>
      <c r="C187" s="23" t="s">
        <v>279</v>
      </c>
      <c r="D187" s="22" t="s">
        <v>401</v>
      </c>
      <c r="E187" s="22" t="s">
        <v>48</v>
      </c>
      <c r="F187" s="47">
        <v>300000</v>
      </c>
      <c r="G187" s="47">
        <v>0</v>
      </c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s="9" customFormat="1" ht="15.75">
      <c r="A188" s="79" t="s">
        <v>427</v>
      </c>
      <c r="B188" s="23" t="s">
        <v>533</v>
      </c>
      <c r="C188" s="22" t="s">
        <v>279</v>
      </c>
      <c r="D188" s="22" t="s">
        <v>428</v>
      </c>
      <c r="E188" s="22" t="s">
        <v>37</v>
      </c>
      <c r="F188" s="47">
        <f aca="true" t="shared" si="12" ref="F188:G190">F189</f>
        <v>15000</v>
      </c>
      <c r="G188" s="47">
        <f t="shared" si="12"/>
        <v>15000</v>
      </c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s="9" customFormat="1" ht="47.25">
      <c r="A189" s="79" t="s">
        <v>257</v>
      </c>
      <c r="B189" s="23" t="s">
        <v>533</v>
      </c>
      <c r="C189" s="22" t="s">
        <v>279</v>
      </c>
      <c r="D189" s="22" t="s">
        <v>258</v>
      </c>
      <c r="E189" s="22" t="s">
        <v>37</v>
      </c>
      <c r="F189" s="47">
        <f t="shared" si="12"/>
        <v>15000</v>
      </c>
      <c r="G189" s="47">
        <f t="shared" si="12"/>
        <v>15000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s="9" customFormat="1" ht="15.75">
      <c r="A190" s="79" t="s">
        <v>311</v>
      </c>
      <c r="B190" s="22" t="s">
        <v>533</v>
      </c>
      <c r="C190" s="23" t="s">
        <v>279</v>
      </c>
      <c r="D190" s="22" t="s">
        <v>258</v>
      </c>
      <c r="E190" s="22" t="s">
        <v>310</v>
      </c>
      <c r="F190" s="47">
        <f t="shared" si="12"/>
        <v>15000</v>
      </c>
      <c r="G190" s="47">
        <f t="shared" si="12"/>
        <v>15000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s="9" customFormat="1" ht="49.5" customHeight="1">
      <c r="A191" s="79" t="s">
        <v>312</v>
      </c>
      <c r="B191" s="22" t="s">
        <v>533</v>
      </c>
      <c r="C191" s="23" t="s">
        <v>279</v>
      </c>
      <c r="D191" s="22" t="s">
        <v>258</v>
      </c>
      <c r="E191" s="22" t="s">
        <v>313</v>
      </c>
      <c r="F191" s="47">
        <v>15000</v>
      </c>
      <c r="G191" s="47">
        <v>15000</v>
      </c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s="8" customFormat="1" ht="15.75">
      <c r="A192" s="79" t="s">
        <v>452</v>
      </c>
      <c r="B192" s="27">
        <v>841</v>
      </c>
      <c r="C192" s="22" t="s">
        <v>279</v>
      </c>
      <c r="D192" s="22" t="s">
        <v>453</v>
      </c>
      <c r="E192" s="22" t="s">
        <v>37</v>
      </c>
      <c r="F192" s="47">
        <f>SUM(F193,F195)</f>
        <v>3500000</v>
      </c>
      <c r="G192" s="47">
        <f>SUM(G193,G195)</f>
        <v>2497881.21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s="1" customFormat="1" ht="65.25" customHeight="1">
      <c r="A193" s="79" t="s">
        <v>510</v>
      </c>
      <c r="B193" s="27">
        <v>841</v>
      </c>
      <c r="C193" s="22" t="s">
        <v>279</v>
      </c>
      <c r="D193" s="22" t="s">
        <v>509</v>
      </c>
      <c r="E193" s="22" t="s">
        <v>37</v>
      </c>
      <c r="F193" s="47">
        <f>F194</f>
        <v>2500000</v>
      </c>
      <c r="G193" s="47">
        <f>G194</f>
        <v>2497881.21</v>
      </c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s="1" customFormat="1" ht="15.75">
      <c r="A194" s="79" t="s">
        <v>328</v>
      </c>
      <c r="B194" s="22" t="s">
        <v>533</v>
      </c>
      <c r="C194" s="23" t="s">
        <v>279</v>
      </c>
      <c r="D194" s="22" t="s">
        <v>509</v>
      </c>
      <c r="E194" s="22" t="s">
        <v>48</v>
      </c>
      <c r="F194" s="47">
        <v>2500000</v>
      </c>
      <c r="G194" s="47">
        <v>2497881.21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s="7" customFormat="1" ht="63">
      <c r="A195" s="79" t="s">
        <v>140</v>
      </c>
      <c r="B195" s="27">
        <v>841</v>
      </c>
      <c r="C195" s="22" t="s">
        <v>279</v>
      </c>
      <c r="D195" s="22" t="s">
        <v>90</v>
      </c>
      <c r="E195" s="22" t="s">
        <v>37</v>
      </c>
      <c r="F195" s="47">
        <f>F196</f>
        <v>1000000</v>
      </c>
      <c r="G195" s="47">
        <f>G196</f>
        <v>0</v>
      </c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s="7" customFormat="1" ht="15.75">
      <c r="A196" s="79" t="s">
        <v>328</v>
      </c>
      <c r="B196" s="22" t="s">
        <v>533</v>
      </c>
      <c r="C196" s="23" t="s">
        <v>279</v>
      </c>
      <c r="D196" s="22" t="s">
        <v>90</v>
      </c>
      <c r="E196" s="22" t="s">
        <v>48</v>
      </c>
      <c r="F196" s="47">
        <v>1000000</v>
      </c>
      <c r="G196" s="47">
        <v>0</v>
      </c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s="1" customFormat="1" ht="17.25" customHeight="1">
      <c r="A197" s="84" t="s">
        <v>307</v>
      </c>
      <c r="B197" s="26" t="s">
        <v>533</v>
      </c>
      <c r="C197" s="20" t="s">
        <v>41</v>
      </c>
      <c r="D197" s="20" t="s">
        <v>38</v>
      </c>
      <c r="E197" s="20" t="s">
        <v>37</v>
      </c>
      <c r="F197" s="46">
        <f>SUM(F198,F200,F205)</f>
        <v>11139407</v>
      </c>
      <c r="G197" s="46">
        <f>SUM(G198,G200,G205)</f>
        <v>10151106.24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s="1" customFormat="1" ht="31.5">
      <c r="A198" s="79" t="s">
        <v>441</v>
      </c>
      <c r="B198" s="23" t="s">
        <v>533</v>
      </c>
      <c r="C198" s="22" t="s">
        <v>41</v>
      </c>
      <c r="D198" s="22" t="s">
        <v>475</v>
      </c>
      <c r="E198" s="22" t="s">
        <v>37</v>
      </c>
      <c r="F198" s="47">
        <f>F199</f>
        <v>853000</v>
      </c>
      <c r="G198" s="47">
        <f>G199</f>
        <v>674794.59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s="1" customFormat="1" ht="49.5" customHeight="1">
      <c r="A199" s="79" t="s">
        <v>501</v>
      </c>
      <c r="B199" s="23" t="s">
        <v>533</v>
      </c>
      <c r="C199" s="22" t="s">
        <v>41</v>
      </c>
      <c r="D199" s="22" t="s">
        <v>475</v>
      </c>
      <c r="E199" s="22" t="s">
        <v>500</v>
      </c>
      <c r="F199" s="47">
        <v>853000</v>
      </c>
      <c r="G199" s="47">
        <v>674794.59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s="7" customFormat="1" ht="15.75">
      <c r="A200" s="79" t="s">
        <v>457</v>
      </c>
      <c r="B200" s="27">
        <v>841</v>
      </c>
      <c r="C200" s="22" t="s">
        <v>41</v>
      </c>
      <c r="D200" s="22" t="s">
        <v>458</v>
      </c>
      <c r="E200" s="22" t="s">
        <v>37</v>
      </c>
      <c r="F200" s="47">
        <f>SUM(F201,F203)</f>
        <v>3286407</v>
      </c>
      <c r="G200" s="47">
        <f>SUM(G201,G203)</f>
        <v>2965742.44</v>
      </c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s="1" customFormat="1" ht="15.75">
      <c r="A201" s="79" t="s">
        <v>519</v>
      </c>
      <c r="B201" s="27">
        <v>841</v>
      </c>
      <c r="C201" s="22" t="s">
        <v>41</v>
      </c>
      <c r="D201" s="22" t="s">
        <v>418</v>
      </c>
      <c r="E201" s="22" t="s">
        <v>37</v>
      </c>
      <c r="F201" s="47">
        <f>F202</f>
        <v>3000000</v>
      </c>
      <c r="G201" s="47">
        <f>G202</f>
        <v>2679373.04</v>
      </c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s="1" customFormat="1" ht="15.75">
      <c r="A202" s="79" t="s">
        <v>328</v>
      </c>
      <c r="B202" s="27">
        <v>841</v>
      </c>
      <c r="C202" s="22" t="s">
        <v>41</v>
      </c>
      <c r="D202" s="22" t="s">
        <v>418</v>
      </c>
      <c r="E202" s="22" t="s">
        <v>48</v>
      </c>
      <c r="F202" s="47">
        <v>3000000</v>
      </c>
      <c r="G202" s="47">
        <v>2679373.04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s="1" customFormat="1" ht="31.5">
      <c r="A203" s="79" t="s">
        <v>32</v>
      </c>
      <c r="B203" s="22" t="s">
        <v>533</v>
      </c>
      <c r="C203" s="23" t="s">
        <v>41</v>
      </c>
      <c r="D203" s="22" t="s">
        <v>33</v>
      </c>
      <c r="E203" s="22" t="s">
        <v>37</v>
      </c>
      <c r="F203" s="47">
        <f>F204</f>
        <v>286407</v>
      </c>
      <c r="G203" s="47">
        <f>G204</f>
        <v>286369.4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s="1" customFormat="1" ht="15.75">
      <c r="A204" s="79" t="s">
        <v>328</v>
      </c>
      <c r="B204" s="22" t="s">
        <v>533</v>
      </c>
      <c r="C204" s="23" t="s">
        <v>41</v>
      </c>
      <c r="D204" s="22" t="s">
        <v>33</v>
      </c>
      <c r="E204" s="22" t="s">
        <v>48</v>
      </c>
      <c r="F204" s="47">
        <v>286407</v>
      </c>
      <c r="G204" s="47">
        <v>286369.4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s="7" customFormat="1" ht="15.75">
      <c r="A205" s="79" t="s">
        <v>452</v>
      </c>
      <c r="B205" s="27">
        <v>841</v>
      </c>
      <c r="C205" s="22" t="s">
        <v>41</v>
      </c>
      <c r="D205" s="22" t="s">
        <v>453</v>
      </c>
      <c r="E205" s="22" t="s">
        <v>37</v>
      </c>
      <c r="F205" s="47">
        <f aca="true" t="shared" si="13" ref="F205:G208">F206</f>
        <v>7000000</v>
      </c>
      <c r="G205" s="47">
        <f t="shared" si="13"/>
        <v>6510569.21</v>
      </c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s="7" customFormat="1" ht="64.5" customHeight="1">
      <c r="A206" s="79" t="s">
        <v>510</v>
      </c>
      <c r="B206" s="27">
        <v>841</v>
      </c>
      <c r="C206" s="22" t="s">
        <v>41</v>
      </c>
      <c r="D206" s="22" t="s">
        <v>509</v>
      </c>
      <c r="E206" s="22" t="s">
        <v>37</v>
      </c>
      <c r="F206" s="47">
        <f>SUM(F208,F207)</f>
        <v>7000000</v>
      </c>
      <c r="G206" s="47">
        <f>SUM(G208,G207)</f>
        <v>6510569.21</v>
      </c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s="7" customFormat="1" ht="15.75">
      <c r="A207" s="79" t="s">
        <v>328</v>
      </c>
      <c r="B207" s="27">
        <v>841</v>
      </c>
      <c r="C207" s="22" t="s">
        <v>41</v>
      </c>
      <c r="D207" s="22" t="s">
        <v>509</v>
      </c>
      <c r="E207" s="22" t="s">
        <v>48</v>
      </c>
      <c r="F207" s="47">
        <v>2000000</v>
      </c>
      <c r="G207" s="47">
        <v>1998180</v>
      </c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s="7" customFormat="1" ht="15.75">
      <c r="A208" s="79" t="s">
        <v>416</v>
      </c>
      <c r="B208" s="27">
        <v>841</v>
      </c>
      <c r="C208" s="22" t="s">
        <v>41</v>
      </c>
      <c r="D208" s="22" t="s">
        <v>509</v>
      </c>
      <c r="E208" s="22" t="s">
        <v>417</v>
      </c>
      <c r="F208" s="47">
        <f t="shared" si="13"/>
        <v>5000000</v>
      </c>
      <c r="G208" s="47">
        <f t="shared" si="13"/>
        <v>4512389.21</v>
      </c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s="7" customFormat="1" ht="47.25">
      <c r="A209" s="79" t="s">
        <v>144</v>
      </c>
      <c r="B209" s="27">
        <v>841</v>
      </c>
      <c r="C209" s="22" t="s">
        <v>41</v>
      </c>
      <c r="D209" s="22" t="s">
        <v>509</v>
      </c>
      <c r="E209" s="22" t="s">
        <v>142</v>
      </c>
      <c r="F209" s="47">
        <f>F210</f>
        <v>5000000</v>
      </c>
      <c r="G209" s="47">
        <f>G210</f>
        <v>4512389.21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s="7" customFormat="1" ht="78.75">
      <c r="A210" s="79" t="s">
        <v>265</v>
      </c>
      <c r="B210" s="27">
        <v>841</v>
      </c>
      <c r="C210" s="22" t="s">
        <v>41</v>
      </c>
      <c r="D210" s="22" t="s">
        <v>509</v>
      </c>
      <c r="E210" s="22" t="s">
        <v>264</v>
      </c>
      <c r="F210" s="47">
        <v>5000000</v>
      </c>
      <c r="G210" s="47">
        <v>4512389.21</v>
      </c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s="1" customFormat="1" ht="16.5" customHeight="1">
      <c r="A211" s="84" t="s">
        <v>72</v>
      </c>
      <c r="B211" s="26" t="s">
        <v>533</v>
      </c>
      <c r="C211" s="20" t="s">
        <v>52</v>
      </c>
      <c r="D211" s="20" t="s">
        <v>38</v>
      </c>
      <c r="E211" s="20" t="s">
        <v>37</v>
      </c>
      <c r="F211" s="46">
        <f>SUM(F212,F215,F221,F225,F235,F242)</f>
        <v>272881434</v>
      </c>
      <c r="G211" s="46">
        <f>SUM(G212,G215,G221,G225,G235,G242)</f>
        <v>253136824.93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s="2" customFormat="1" ht="15.75">
      <c r="A212" s="79" t="s">
        <v>419</v>
      </c>
      <c r="B212" s="23" t="s">
        <v>533</v>
      </c>
      <c r="C212" s="22" t="s">
        <v>52</v>
      </c>
      <c r="D212" s="22" t="s">
        <v>449</v>
      </c>
      <c r="E212" s="22" t="s">
        <v>37</v>
      </c>
      <c r="F212" s="47">
        <f>F213</f>
        <v>150000</v>
      </c>
      <c r="G212" s="47">
        <f>G213</f>
        <v>150000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s="1" customFormat="1" ht="15.75">
      <c r="A213" s="79" t="s">
        <v>567</v>
      </c>
      <c r="B213" s="23" t="s">
        <v>533</v>
      </c>
      <c r="C213" s="22" t="s">
        <v>52</v>
      </c>
      <c r="D213" s="22" t="s">
        <v>155</v>
      </c>
      <c r="E213" s="22" t="s">
        <v>37</v>
      </c>
      <c r="F213" s="47">
        <f>F214</f>
        <v>150000</v>
      </c>
      <c r="G213" s="47">
        <f>G214</f>
        <v>150000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s="13" customFormat="1" ht="15.75">
      <c r="A214" s="79" t="s">
        <v>328</v>
      </c>
      <c r="B214" s="23" t="s">
        <v>533</v>
      </c>
      <c r="C214" s="22" t="s">
        <v>52</v>
      </c>
      <c r="D214" s="22" t="s">
        <v>155</v>
      </c>
      <c r="E214" s="22" t="s">
        <v>48</v>
      </c>
      <c r="F214" s="47">
        <v>150000</v>
      </c>
      <c r="G214" s="47">
        <v>150000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s="17" customFormat="1" ht="31.5">
      <c r="A215" s="79" t="s">
        <v>441</v>
      </c>
      <c r="B215" s="27">
        <v>841</v>
      </c>
      <c r="C215" s="22" t="s">
        <v>52</v>
      </c>
      <c r="D215" s="22" t="s">
        <v>475</v>
      </c>
      <c r="E215" s="22" t="s">
        <v>37</v>
      </c>
      <c r="F215" s="47">
        <f>F216</f>
        <v>12403000</v>
      </c>
      <c r="G215" s="47">
        <f>G216</f>
        <v>10576581.219999999</v>
      </c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s="17" customFormat="1" ht="15.75">
      <c r="A216" s="79" t="s">
        <v>4</v>
      </c>
      <c r="B216" s="27">
        <v>841</v>
      </c>
      <c r="C216" s="22" t="s">
        <v>52</v>
      </c>
      <c r="D216" s="22" t="s">
        <v>475</v>
      </c>
      <c r="E216" s="22" t="s">
        <v>417</v>
      </c>
      <c r="F216" s="47">
        <f>F217</f>
        <v>12403000</v>
      </c>
      <c r="G216" s="47">
        <f>G217</f>
        <v>10576581.219999999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s="17" customFormat="1" ht="47.25">
      <c r="A217" s="79" t="s">
        <v>144</v>
      </c>
      <c r="B217" s="27">
        <v>841</v>
      </c>
      <c r="C217" s="22" t="s">
        <v>52</v>
      </c>
      <c r="D217" s="22" t="s">
        <v>475</v>
      </c>
      <c r="E217" s="22" t="s">
        <v>142</v>
      </c>
      <c r="F217" s="47">
        <f>SUM(F218:F220)</f>
        <v>12403000</v>
      </c>
      <c r="G217" s="47">
        <f>SUM(G218:G220)</f>
        <v>10576581.219999999</v>
      </c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s="17" customFormat="1" ht="15.75">
      <c r="A218" s="79" t="s">
        <v>169</v>
      </c>
      <c r="B218" s="27">
        <v>841</v>
      </c>
      <c r="C218" s="22" t="s">
        <v>52</v>
      </c>
      <c r="D218" s="22" t="s">
        <v>475</v>
      </c>
      <c r="E218" s="22" t="s">
        <v>170</v>
      </c>
      <c r="F218" s="47">
        <v>3107000</v>
      </c>
      <c r="G218" s="47">
        <v>3106467.75</v>
      </c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s="17" customFormat="1" ht="15.75">
      <c r="A219" s="79" t="s">
        <v>171</v>
      </c>
      <c r="B219" s="27">
        <v>841</v>
      </c>
      <c r="C219" s="22" t="s">
        <v>52</v>
      </c>
      <c r="D219" s="22" t="s">
        <v>475</v>
      </c>
      <c r="E219" s="22" t="s">
        <v>172</v>
      </c>
      <c r="F219" s="47">
        <v>1599000</v>
      </c>
      <c r="G219" s="47">
        <v>1217500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s="17" customFormat="1" ht="31.5">
      <c r="A220" s="79" t="s">
        <v>219</v>
      </c>
      <c r="B220" s="27">
        <v>841</v>
      </c>
      <c r="C220" s="22" t="s">
        <v>52</v>
      </c>
      <c r="D220" s="22" t="s">
        <v>475</v>
      </c>
      <c r="E220" s="22" t="s">
        <v>174</v>
      </c>
      <c r="F220" s="47">
        <v>7697000</v>
      </c>
      <c r="G220" s="47">
        <v>6252613.47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s="7" customFormat="1" ht="15.75">
      <c r="A221" s="79" t="s">
        <v>3</v>
      </c>
      <c r="B221" s="23" t="s">
        <v>533</v>
      </c>
      <c r="C221" s="22" t="s">
        <v>52</v>
      </c>
      <c r="D221" s="22" t="s">
        <v>448</v>
      </c>
      <c r="E221" s="22" t="s">
        <v>37</v>
      </c>
      <c r="F221" s="47">
        <f>F222</f>
        <v>47813434</v>
      </c>
      <c r="G221" s="47">
        <f>G222</f>
        <v>40216234.71</v>
      </c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s="7" customFormat="1" ht="47.25" customHeight="1">
      <c r="A222" s="79" t="s">
        <v>202</v>
      </c>
      <c r="B222" s="23" t="s">
        <v>533</v>
      </c>
      <c r="C222" s="22" t="s">
        <v>52</v>
      </c>
      <c r="D222" s="22" t="s">
        <v>27</v>
      </c>
      <c r="E222" s="22" t="s">
        <v>37</v>
      </c>
      <c r="F222" s="47">
        <f>SUM(F223)</f>
        <v>47813434</v>
      </c>
      <c r="G222" s="47">
        <f>SUM(G223)</f>
        <v>40216234.71</v>
      </c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s="14" customFormat="1" ht="47.25">
      <c r="A223" s="79" t="s">
        <v>165</v>
      </c>
      <c r="B223" s="23" t="s">
        <v>533</v>
      </c>
      <c r="C223" s="22" t="s">
        <v>52</v>
      </c>
      <c r="D223" s="22" t="s">
        <v>135</v>
      </c>
      <c r="E223" s="22" t="s">
        <v>37</v>
      </c>
      <c r="F223" s="47">
        <f>F224</f>
        <v>47813434</v>
      </c>
      <c r="G223" s="47">
        <f>G224</f>
        <v>40216234.71</v>
      </c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s="14" customFormat="1" ht="15.75">
      <c r="A224" s="79" t="s">
        <v>328</v>
      </c>
      <c r="B224" s="23" t="s">
        <v>533</v>
      </c>
      <c r="C224" s="22" t="s">
        <v>52</v>
      </c>
      <c r="D224" s="22" t="s">
        <v>135</v>
      </c>
      <c r="E224" s="22" t="s">
        <v>48</v>
      </c>
      <c r="F224" s="47">
        <v>47813434</v>
      </c>
      <c r="G224" s="47">
        <v>40216234.71</v>
      </c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s="14" customFormat="1" ht="15.75">
      <c r="A225" s="79" t="s">
        <v>72</v>
      </c>
      <c r="B225" s="27">
        <v>841</v>
      </c>
      <c r="C225" s="22" t="s">
        <v>52</v>
      </c>
      <c r="D225" s="22" t="s">
        <v>459</v>
      </c>
      <c r="E225" s="22" t="s">
        <v>37</v>
      </c>
      <c r="F225" s="47">
        <f>SUM(F226,F229,F232)</f>
        <v>199409000</v>
      </c>
      <c r="G225" s="47">
        <f>SUM(G226,G229,G232)</f>
        <v>196433000</v>
      </c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s="14" customFormat="1" ht="15.75">
      <c r="A226" s="79" t="s">
        <v>479</v>
      </c>
      <c r="B226" s="27">
        <v>841</v>
      </c>
      <c r="C226" s="22" t="s">
        <v>52</v>
      </c>
      <c r="D226" s="22" t="s">
        <v>480</v>
      </c>
      <c r="E226" s="22" t="s">
        <v>37</v>
      </c>
      <c r="F226" s="47">
        <f>F227</f>
        <v>20500000</v>
      </c>
      <c r="G226" s="47">
        <f>G227</f>
        <v>20500000</v>
      </c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s="14" customFormat="1" ht="15.75">
      <c r="A227" s="79" t="s">
        <v>311</v>
      </c>
      <c r="B227" s="27">
        <v>841</v>
      </c>
      <c r="C227" s="22" t="s">
        <v>52</v>
      </c>
      <c r="D227" s="22" t="s">
        <v>480</v>
      </c>
      <c r="E227" s="22" t="s">
        <v>310</v>
      </c>
      <c r="F227" s="47">
        <f>F228</f>
        <v>20500000</v>
      </c>
      <c r="G227" s="47">
        <f>G228</f>
        <v>20500000</v>
      </c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s="14" customFormat="1" ht="48" customHeight="1">
      <c r="A228" s="79" t="s">
        <v>312</v>
      </c>
      <c r="B228" s="27">
        <v>841</v>
      </c>
      <c r="C228" s="22" t="s">
        <v>52</v>
      </c>
      <c r="D228" s="22" t="s">
        <v>480</v>
      </c>
      <c r="E228" s="22" t="s">
        <v>313</v>
      </c>
      <c r="F228" s="47">
        <v>20500000</v>
      </c>
      <c r="G228" s="47">
        <v>20500000</v>
      </c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s="14" customFormat="1" ht="15.75">
      <c r="A229" s="79" t="s">
        <v>481</v>
      </c>
      <c r="B229" s="27">
        <v>841</v>
      </c>
      <c r="C229" s="22" t="s">
        <v>52</v>
      </c>
      <c r="D229" s="22" t="s">
        <v>420</v>
      </c>
      <c r="E229" s="22" t="s">
        <v>37</v>
      </c>
      <c r="F229" s="47">
        <f>F230</f>
        <v>20200000</v>
      </c>
      <c r="G229" s="47">
        <f>G230</f>
        <v>20200000</v>
      </c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s="14" customFormat="1" ht="15.75">
      <c r="A230" s="79" t="s">
        <v>311</v>
      </c>
      <c r="B230" s="27">
        <v>841</v>
      </c>
      <c r="C230" s="22" t="s">
        <v>52</v>
      </c>
      <c r="D230" s="22" t="s">
        <v>420</v>
      </c>
      <c r="E230" s="22" t="s">
        <v>310</v>
      </c>
      <c r="F230" s="47">
        <f>F231</f>
        <v>20200000</v>
      </c>
      <c r="G230" s="47">
        <f>G231</f>
        <v>20200000</v>
      </c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s="14" customFormat="1" ht="45.75" customHeight="1">
      <c r="A231" s="79" t="s">
        <v>312</v>
      </c>
      <c r="B231" s="27">
        <v>841</v>
      </c>
      <c r="C231" s="22" t="s">
        <v>52</v>
      </c>
      <c r="D231" s="22" t="s">
        <v>420</v>
      </c>
      <c r="E231" s="22" t="s">
        <v>313</v>
      </c>
      <c r="F231" s="47">
        <v>20200000</v>
      </c>
      <c r="G231" s="47">
        <v>20200000</v>
      </c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s="14" customFormat="1" ht="31.5">
      <c r="A232" s="79" t="s">
        <v>483</v>
      </c>
      <c r="B232" s="27">
        <v>841</v>
      </c>
      <c r="C232" s="22" t="s">
        <v>52</v>
      </c>
      <c r="D232" s="22" t="s">
        <v>482</v>
      </c>
      <c r="E232" s="22" t="s">
        <v>37</v>
      </c>
      <c r="F232" s="47">
        <f>F233</f>
        <v>158709000</v>
      </c>
      <c r="G232" s="47">
        <f>G233</f>
        <v>155733000</v>
      </c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s="14" customFormat="1" ht="15.75">
      <c r="A233" s="79" t="s">
        <v>311</v>
      </c>
      <c r="B233" s="27">
        <v>841</v>
      </c>
      <c r="C233" s="22" t="s">
        <v>52</v>
      </c>
      <c r="D233" s="22" t="s">
        <v>482</v>
      </c>
      <c r="E233" s="22" t="s">
        <v>310</v>
      </c>
      <c r="F233" s="47">
        <f>F234</f>
        <v>158709000</v>
      </c>
      <c r="G233" s="47">
        <f>G234</f>
        <v>155733000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s="14" customFormat="1" ht="48.75" customHeight="1">
      <c r="A234" s="79" t="s">
        <v>312</v>
      </c>
      <c r="B234" s="27">
        <v>841</v>
      </c>
      <c r="C234" s="22" t="s">
        <v>52</v>
      </c>
      <c r="D234" s="22" t="s">
        <v>482</v>
      </c>
      <c r="E234" s="22" t="s">
        <v>313</v>
      </c>
      <c r="F234" s="47">
        <v>158709000</v>
      </c>
      <c r="G234" s="47">
        <v>155733000</v>
      </c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s="14" customFormat="1" ht="15.75">
      <c r="A235" s="79" t="s">
        <v>427</v>
      </c>
      <c r="B235" s="23" t="s">
        <v>533</v>
      </c>
      <c r="C235" s="22" t="s">
        <v>52</v>
      </c>
      <c r="D235" s="22" t="s">
        <v>428</v>
      </c>
      <c r="E235" s="22" t="s">
        <v>37</v>
      </c>
      <c r="F235" s="47">
        <f>F236</f>
        <v>4756000</v>
      </c>
      <c r="G235" s="47">
        <f>G236</f>
        <v>4756000</v>
      </c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s="14" customFormat="1" ht="47.25">
      <c r="A236" s="79" t="s">
        <v>257</v>
      </c>
      <c r="B236" s="23" t="s">
        <v>533</v>
      </c>
      <c r="C236" s="22" t="s">
        <v>52</v>
      </c>
      <c r="D236" s="22" t="s">
        <v>258</v>
      </c>
      <c r="E236" s="22" t="s">
        <v>37</v>
      </c>
      <c r="F236" s="47">
        <f>SUM(F237,F238,F240)</f>
        <v>4756000</v>
      </c>
      <c r="G236" s="47">
        <f>SUM(G237,G238,G240)</f>
        <v>4756000</v>
      </c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s="14" customFormat="1" ht="15.75">
      <c r="A237" s="79" t="s">
        <v>328</v>
      </c>
      <c r="B237" s="23" t="s">
        <v>533</v>
      </c>
      <c r="C237" s="22" t="s">
        <v>52</v>
      </c>
      <c r="D237" s="22" t="s">
        <v>258</v>
      </c>
      <c r="E237" s="22" t="s">
        <v>48</v>
      </c>
      <c r="F237" s="47">
        <v>1721000</v>
      </c>
      <c r="G237" s="47">
        <v>1721000</v>
      </c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s="14" customFormat="1" ht="47.25">
      <c r="A238" s="79" t="s">
        <v>144</v>
      </c>
      <c r="B238" s="27">
        <v>841</v>
      </c>
      <c r="C238" s="22" t="s">
        <v>52</v>
      </c>
      <c r="D238" s="22" t="s">
        <v>258</v>
      </c>
      <c r="E238" s="22" t="s">
        <v>142</v>
      </c>
      <c r="F238" s="47">
        <f>F239</f>
        <v>3000000</v>
      </c>
      <c r="G238" s="47">
        <f>G239</f>
        <v>3000000</v>
      </c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s="14" customFormat="1" ht="15.75">
      <c r="A239" s="79" t="s">
        <v>173</v>
      </c>
      <c r="B239" s="27">
        <v>841</v>
      </c>
      <c r="C239" s="22" t="s">
        <v>52</v>
      </c>
      <c r="D239" s="22" t="s">
        <v>258</v>
      </c>
      <c r="E239" s="22" t="s">
        <v>174</v>
      </c>
      <c r="F239" s="47">
        <v>3000000</v>
      </c>
      <c r="G239" s="47">
        <v>3000000</v>
      </c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s="14" customFormat="1" ht="15.75">
      <c r="A240" s="79" t="s">
        <v>311</v>
      </c>
      <c r="B240" s="27">
        <v>841</v>
      </c>
      <c r="C240" s="22" t="s">
        <v>52</v>
      </c>
      <c r="D240" s="22" t="s">
        <v>258</v>
      </c>
      <c r="E240" s="22" t="s">
        <v>310</v>
      </c>
      <c r="F240" s="47">
        <f>F241</f>
        <v>35000</v>
      </c>
      <c r="G240" s="47">
        <f>G241</f>
        <v>35000</v>
      </c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s="14" customFormat="1" ht="49.5" customHeight="1">
      <c r="A241" s="79" t="s">
        <v>312</v>
      </c>
      <c r="B241" s="27">
        <v>841</v>
      </c>
      <c r="C241" s="22" t="s">
        <v>52</v>
      </c>
      <c r="D241" s="22" t="s">
        <v>258</v>
      </c>
      <c r="E241" s="22" t="s">
        <v>313</v>
      </c>
      <c r="F241" s="47">
        <v>35000</v>
      </c>
      <c r="G241" s="47">
        <v>35000</v>
      </c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s="14" customFormat="1" ht="15.75">
      <c r="A242" s="79" t="s">
        <v>452</v>
      </c>
      <c r="B242" s="27">
        <v>841</v>
      </c>
      <c r="C242" s="22" t="s">
        <v>52</v>
      </c>
      <c r="D242" s="22" t="s">
        <v>453</v>
      </c>
      <c r="E242" s="22" t="s">
        <v>37</v>
      </c>
      <c r="F242" s="47">
        <f>F243</f>
        <v>8350000</v>
      </c>
      <c r="G242" s="47">
        <f>G243</f>
        <v>1005009</v>
      </c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s="14" customFormat="1" ht="63.75" customHeight="1">
      <c r="A243" s="80" t="s">
        <v>585</v>
      </c>
      <c r="B243" s="27">
        <v>841</v>
      </c>
      <c r="C243" s="22" t="s">
        <v>52</v>
      </c>
      <c r="D243" s="22" t="s">
        <v>215</v>
      </c>
      <c r="E243" s="22" t="s">
        <v>37</v>
      </c>
      <c r="F243" s="47">
        <f>SUM(F244:F244)</f>
        <v>8350000</v>
      </c>
      <c r="G243" s="47">
        <f>SUM(G244:G244)</f>
        <v>1005009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s="14" customFormat="1" ht="78.75">
      <c r="A244" s="79" t="s">
        <v>586</v>
      </c>
      <c r="B244" s="27">
        <v>841</v>
      </c>
      <c r="C244" s="22" t="s">
        <v>52</v>
      </c>
      <c r="D244" s="22" t="s">
        <v>215</v>
      </c>
      <c r="E244" s="81" t="s">
        <v>552</v>
      </c>
      <c r="F244" s="47">
        <v>8350000</v>
      </c>
      <c r="G244" s="47">
        <v>1005009</v>
      </c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s="13" customFormat="1" ht="15.75">
      <c r="A245" s="83" t="s">
        <v>259</v>
      </c>
      <c r="B245" s="25" t="s">
        <v>533</v>
      </c>
      <c r="C245" s="19" t="s">
        <v>276</v>
      </c>
      <c r="D245" s="19" t="s">
        <v>38</v>
      </c>
      <c r="E245" s="19" t="s">
        <v>37</v>
      </c>
      <c r="F245" s="45">
        <f aca="true" t="shared" si="14" ref="F245:G247">F246</f>
        <v>1600000</v>
      </c>
      <c r="G245" s="45">
        <f t="shared" si="14"/>
        <v>1044881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s="13" customFormat="1" ht="31.5">
      <c r="A246" s="84" t="s">
        <v>548</v>
      </c>
      <c r="B246" s="26" t="s">
        <v>533</v>
      </c>
      <c r="C246" s="20" t="s">
        <v>545</v>
      </c>
      <c r="D246" s="20" t="s">
        <v>38</v>
      </c>
      <c r="E246" s="20" t="s">
        <v>37</v>
      </c>
      <c r="F246" s="46">
        <f t="shared" si="14"/>
        <v>1600000</v>
      </c>
      <c r="G246" s="46">
        <f t="shared" si="14"/>
        <v>1044881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s="13" customFormat="1" ht="15.75">
      <c r="A247" s="79" t="s">
        <v>547</v>
      </c>
      <c r="B247" s="23" t="s">
        <v>533</v>
      </c>
      <c r="C247" s="22" t="s">
        <v>545</v>
      </c>
      <c r="D247" s="22" t="s">
        <v>546</v>
      </c>
      <c r="E247" s="22" t="s">
        <v>37</v>
      </c>
      <c r="F247" s="47">
        <f t="shared" si="14"/>
        <v>1600000</v>
      </c>
      <c r="G247" s="47">
        <f t="shared" si="14"/>
        <v>1044881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s="13" customFormat="1" ht="15.75">
      <c r="A248" s="79" t="s">
        <v>328</v>
      </c>
      <c r="B248" s="23" t="s">
        <v>533</v>
      </c>
      <c r="C248" s="22" t="s">
        <v>545</v>
      </c>
      <c r="D248" s="22" t="s">
        <v>546</v>
      </c>
      <c r="E248" s="22" t="s">
        <v>48</v>
      </c>
      <c r="F248" s="47">
        <v>1600000</v>
      </c>
      <c r="G248" s="47">
        <v>1044881</v>
      </c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s="2" customFormat="1" ht="15.75">
      <c r="A249" s="83" t="s">
        <v>587</v>
      </c>
      <c r="B249" s="19" t="s">
        <v>533</v>
      </c>
      <c r="C249" s="19" t="s">
        <v>88</v>
      </c>
      <c r="D249" s="19" t="s">
        <v>38</v>
      </c>
      <c r="E249" s="19" t="s">
        <v>37</v>
      </c>
      <c r="F249" s="45">
        <f>F250</f>
        <v>5600000</v>
      </c>
      <c r="G249" s="45">
        <f>G250</f>
        <v>5600000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s="1" customFormat="1" ht="31.5">
      <c r="A250" s="84" t="s">
        <v>123</v>
      </c>
      <c r="B250" s="20" t="s">
        <v>533</v>
      </c>
      <c r="C250" s="20" t="s">
        <v>292</v>
      </c>
      <c r="D250" s="20" t="s">
        <v>38</v>
      </c>
      <c r="E250" s="20" t="s">
        <v>37</v>
      </c>
      <c r="F250" s="46">
        <f>F251</f>
        <v>5600000</v>
      </c>
      <c r="G250" s="46">
        <f>G251</f>
        <v>5600000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s="1" customFormat="1" ht="31.5">
      <c r="A251" s="79" t="s">
        <v>6</v>
      </c>
      <c r="B251" s="22" t="s">
        <v>533</v>
      </c>
      <c r="C251" s="22" t="s">
        <v>292</v>
      </c>
      <c r="D251" s="22" t="s">
        <v>91</v>
      </c>
      <c r="E251" s="22" t="s">
        <v>37</v>
      </c>
      <c r="F251" s="47">
        <f aca="true" t="shared" si="15" ref="F251:G254">F252</f>
        <v>5600000</v>
      </c>
      <c r="G251" s="47">
        <f t="shared" si="15"/>
        <v>5600000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s="7" customFormat="1" ht="31.5">
      <c r="A252" s="79" t="s">
        <v>402</v>
      </c>
      <c r="B252" s="22" t="s">
        <v>533</v>
      </c>
      <c r="C252" s="22" t="s">
        <v>292</v>
      </c>
      <c r="D252" s="22" t="s">
        <v>143</v>
      </c>
      <c r="E252" s="22" t="s">
        <v>37</v>
      </c>
      <c r="F252" s="47">
        <f>SUM(F253:F254)</f>
        <v>5600000</v>
      </c>
      <c r="G252" s="47">
        <f>SUM(G253:G254)</f>
        <v>5600000</v>
      </c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s="7" customFormat="1" ht="18.75" customHeight="1">
      <c r="A253" s="116" t="s">
        <v>451</v>
      </c>
      <c r="B253" s="111" t="s">
        <v>533</v>
      </c>
      <c r="C253" s="111" t="s">
        <v>292</v>
      </c>
      <c r="D253" s="111" t="s">
        <v>143</v>
      </c>
      <c r="E253" s="111" t="s">
        <v>414</v>
      </c>
      <c r="F253" s="47">
        <v>100000</v>
      </c>
      <c r="G253" s="47">
        <v>100000</v>
      </c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s="7" customFormat="1" ht="15.75">
      <c r="A254" s="79" t="s">
        <v>311</v>
      </c>
      <c r="B254" s="22" t="s">
        <v>533</v>
      </c>
      <c r="C254" s="22" t="s">
        <v>292</v>
      </c>
      <c r="D254" s="22" t="s">
        <v>143</v>
      </c>
      <c r="E254" s="22" t="s">
        <v>310</v>
      </c>
      <c r="F254" s="47">
        <f t="shared" si="15"/>
        <v>5500000</v>
      </c>
      <c r="G254" s="47">
        <f t="shared" si="15"/>
        <v>5500000</v>
      </c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s="7" customFormat="1" ht="49.5" customHeight="1">
      <c r="A255" s="79" t="s">
        <v>312</v>
      </c>
      <c r="B255" s="22" t="s">
        <v>533</v>
      </c>
      <c r="C255" s="22" t="s">
        <v>292</v>
      </c>
      <c r="D255" s="22" t="s">
        <v>143</v>
      </c>
      <c r="E255" s="22" t="s">
        <v>313</v>
      </c>
      <c r="F255" s="47">
        <v>5500000</v>
      </c>
      <c r="G255" s="47">
        <v>5500000</v>
      </c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s="73" customFormat="1" ht="33">
      <c r="A256" s="82" t="s">
        <v>222</v>
      </c>
      <c r="B256" s="69" t="s">
        <v>534</v>
      </c>
      <c r="C256" s="69"/>
      <c r="D256" s="69"/>
      <c r="E256" s="70"/>
      <c r="F256" s="63">
        <f>SUM(F257,F263,F268)</f>
        <v>77959000</v>
      </c>
      <c r="G256" s="63">
        <f>SUM(G257,G263,G268)</f>
        <v>77908700</v>
      </c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spans="1:26" s="2" customFormat="1" ht="15.75">
      <c r="A257" s="83" t="s">
        <v>53</v>
      </c>
      <c r="B257" s="19" t="s">
        <v>534</v>
      </c>
      <c r="C257" s="19" t="s">
        <v>44</v>
      </c>
      <c r="D257" s="19" t="s">
        <v>38</v>
      </c>
      <c r="E257" s="19" t="s">
        <v>37</v>
      </c>
      <c r="F257" s="45">
        <f aca="true" t="shared" si="16" ref="F257:G261">F258</f>
        <v>3350000</v>
      </c>
      <c r="G257" s="45">
        <f t="shared" si="16"/>
        <v>3299700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s="1" customFormat="1" ht="18" customHeight="1">
      <c r="A258" s="84" t="s">
        <v>54</v>
      </c>
      <c r="B258" s="20" t="s">
        <v>534</v>
      </c>
      <c r="C258" s="20" t="s">
        <v>124</v>
      </c>
      <c r="D258" s="20" t="s">
        <v>38</v>
      </c>
      <c r="E258" s="20" t="s">
        <v>37</v>
      </c>
      <c r="F258" s="46">
        <f t="shared" si="16"/>
        <v>3350000</v>
      </c>
      <c r="G258" s="46">
        <f t="shared" si="16"/>
        <v>3299700</v>
      </c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s="2" customFormat="1" ht="15.75">
      <c r="A259" s="79" t="s">
        <v>419</v>
      </c>
      <c r="B259" s="23" t="s">
        <v>534</v>
      </c>
      <c r="C259" s="22" t="s">
        <v>124</v>
      </c>
      <c r="D259" s="22" t="s">
        <v>449</v>
      </c>
      <c r="E259" s="22" t="s">
        <v>37</v>
      </c>
      <c r="F259" s="47">
        <f t="shared" si="16"/>
        <v>3350000</v>
      </c>
      <c r="G259" s="47">
        <f t="shared" si="16"/>
        <v>3299700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s="13" customFormat="1" ht="31.5">
      <c r="A260" s="79" t="s">
        <v>178</v>
      </c>
      <c r="B260" s="30">
        <v>842</v>
      </c>
      <c r="C260" s="22" t="s">
        <v>124</v>
      </c>
      <c r="D260" s="22" t="s">
        <v>423</v>
      </c>
      <c r="E260" s="22" t="s">
        <v>37</v>
      </c>
      <c r="F260" s="47">
        <f t="shared" si="16"/>
        <v>3350000</v>
      </c>
      <c r="G260" s="47">
        <f t="shared" si="16"/>
        <v>3299700</v>
      </c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s="13" customFormat="1" ht="15.75">
      <c r="A261" s="79" t="s">
        <v>311</v>
      </c>
      <c r="B261" s="30">
        <v>842</v>
      </c>
      <c r="C261" s="22" t="s">
        <v>124</v>
      </c>
      <c r="D261" s="22" t="s">
        <v>423</v>
      </c>
      <c r="E261" s="22" t="s">
        <v>422</v>
      </c>
      <c r="F261" s="47">
        <f t="shared" si="16"/>
        <v>3350000</v>
      </c>
      <c r="G261" s="47">
        <f t="shared" si="16"/>
        <v>3299700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s="13" customFormat="1" ht="48.75" customHeight="1">
      <c r="A262" s="79" t="s">
        <v>312</v>
      </c>
      <c r="B262" s="30">
        <v>842</v>
      </c>
      <c r="C262" s="22" t="s">
        <v>124</v>
      </c>
      <c r="D262" s="22" t="s">
        <v>423</v>
      </c>
      <c r="E262" s="22" t="s">
        <v>313</v>
      </c>
      <c r="F262" s="47">
        <v>3350000</v>
      </c>
      <c r="G262" s="47">
        <v>3299700</v>
      </c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s="2" customFormat="1" ht="15.75">
      <c r="A263" s="83" t="s">
        <v>56</v>
      </c>
      <c r="B263" s="25" t="s">
        <v>534</v>
      </c>
      <c r="C263" s="19" t="s">
        <v>39</v>
      </c>
      <c r="D263" s="19" t="s">
        <v>38</v>
      </c>
      <c r="E263" s="19" t="s">
        <v>37</v>
      </c>
      <c r="F263" s="45">
        <f aca="true" t="shared" si="17" ref="F263:G266">F264</f>
        <v>71509000</v>
      </c>
      <c r="G263" s="45">
        <f t="shared" si="17"/>
        <v>71509000</v>
      </c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s="1" customFormat="1" ht="15.75" customHeight="1">
      <c r="A264" s="84" t="s">
        <v>278</v>
      </c>
      <c r="B264" s="26" t="s">
        <v>534</v>
      </c>
      <c r="C264" s="20" t="s">
        <v>274</v>
      </c>
      <c r="D264" s="20" t="s">
        <v>38</v>
      </c>
      <c r="E264" s="20" t="s">
        <v>275</v>
      </c>
      <c r="F264" s="46">
        <f>SUM(F265)</f>
        <v>71509000</v>
      </c>
      <c r="G264" s="46">
        <f>SUM(G265)</f>
        <v>71509000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s="13" customFormat="1" ht="15.75">
      <c r="A265" s="79" t="s">
        <v>468</v>
      </c>
      <c r="B265" s="23" t="s">
        <v>534</v>
      </c>
      <c r="C265" s="22" t="s">
        <v>274</v>
      </c>
      <c r="D265" s="22" t="s">
        <v>469</v>
      </c>
      <c r="E265" s="22" t="s">
        <v>37</v>
      </c>
      <c r="F265" s="46">
        <f t="shared" si="17"/>
        <v>71509000</v>
      </c>
      <c r="G265" s="46">
        <f t="shared" si="17"/>
        <v>71509000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s="13" customFormat="1" ht="15.75">
      <c r="A266" s="79" t="s">
        <v>311</v>
      </c>
      <c r="B266" s="30">
        <v>842</v>
      </c>
      <c r="C266" s="22" t="s">
        <v>274</v>
      </c>
      <c r="D266" s="22" t="s">
        <v>469</v>
      </c>
      <c r="E266" s="22" t="s">
        <v>422</v>
      </c>
      <c r="F266" s="47">
        <f t="shared" si="17"/>
        <v>71509000</v>
      </c>
      <c r="G266" s="47">
        <f t="shared" si="17"/>
        <v>71509000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s="13" customFormat="1" ht="48" customHeight="1">
      <c r="A267" s="79" t="s">
        <v>312</v>
      </c>
      <c r="B267" s="30">
        <v>842</v>
      </c>
      <c r="C267" s="22" t="s">
        <v>274</v>
      </c>
      <c r="D267" s="22" t="s">
        <v>469</v>
      </c>
      <c r="E267" s="22" t="s">
        <v>313</v>
      </c>
      <c r="F267" s="47">
        <v>71509000</v>
      </c>
      <c r="G267" s="47">
        <v>71509000</v>
      </c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s="2" customFormat="1" ht="15.75">
      <c r="A268" s="83" t="s">
        <v>70</v>
      </c>
      <c r="B268" s="19" t="s">
        <v>534</v>
      </c>
      <c r="C268" s="19" t="s">
        <v>40</v>
      </c>
      <c r="D268" s="19" t="s">
        <v>38</v>
      </c>
      <c r="E268" s="19" t="s">
        <v>37</v>
      </c>
      <c r="F268" s="45">
        <f>SUM(F269,F274)</f>
        <v>3100000</v>
      </c>
      <c r="G268" s="45">
        <f>SUM(G269,G274)</f>
        <v>3100000</v>
      </c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s="1" customFormat="1" ht="15.75" customHeight="1">
      <c r="A269" s="84" t="s">
        <v>71</v>
      </c>
      <c r="B269" s="20" t="s">
        <v>534</v>
      </c>
      <c r="C269" s="20" t="s">
        <v>41</v>
      </c>
      <c r="D269" s="20" t="s">
        <v>38</v>
      </c>
      <c r="E269" s="20" t="s">
        <v>37</v>
      </c>
      <c r="F269" s="46">
        <f aca="true" t="shared" si="18" ref="F269:G272">F270</f>
        <v>1100000</v>
      </c>
      <c r="G269" s="46">
        <f t="shared" si="18"/>
        <v>1100000</v>
      </c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s="7" customFormat="1" ht="15.75">
      <c r="A270" s="79" t="s">
        <v>457</v>
      </c>
      <c r="B270" s="22" t="s">
        <v>534</v>
      </c>
      <c r="C270" s="22" t="s">
        <v>41</v>
      </c>
      <c r="D270" s="22" t="s">
        <v>458</v>
      </c>
      <c r="E270" s="22" t="s">
        <v>37</v>
      </c>
      <c r="F270" s="47">
        <f t="shared" si="18"/>
        <v>1100000</v>
      </c>
      <c r="G270" s="47">
        <f t="shared" si="18"/>
        <v>1100000</v>
      </c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s="4" customFormat="1" ht="31.5">
      <c r="A271" s="79" t="s">
        <v>181</v>
      </c>
      <c r="B271" s="22" t="s">
        <v>534</v>
      </c>
      <c r="C271" s="22" t="s">
        <v>41</v>
      </c>
      <c r="D271" s="22" t="s">
        <v>478</v>
      </c>
      <c r="E271" s="22" t="s">
        <v>37</v>
      </c>
      <c r="F271" s="47">
        <f t="shared" si="18"/>
        <v>1100000</v>
      </c>
      <c r="G271" s="47">
        <f t="shared" si="18"/>
        <v>1100000</v>
      </c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s="4" customFormat="1" ht="15.75">
      <c r="A272" s="79" t="s">
        <v>311</v>
      </c>
      <c r="B272" s="22" t="s">
        <v>534</v>
      </c>
      <c r="C272" s="22" t="s">
        <v>41</v>
      </c>
      <c r="D272" s="22" t="s">
        <v>478</v>
      </c>
      <c r="E272" s="22" t="s">
        <v>422</v>
      </c>
      <c r="F272" s="47">
        <f t="shared" si="18"/>
        <v>1100000</v>
      </c>
      <c r="G272" s="47">
        <f t="shared" si="18"/>
        <v>1100000</v>
      </c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s="6" customFormat="1" ht="49.5" customHeight="1">
      <c r="A273" s="79" t="s">
        <v>312</v>
      </c>
      <c r="B273" s="22" t="s">
        <v>534</v>
      </c>
      <c r="C273" s="22" t="s">
        <v>41</v>
      </c>
      <c r="D273" s="22" t="s">
        <v>478</v>
      </c>
      <c r="E273" s="22" t="s">
        <v>313</v>
      </c>
      <c r="F273" s="47">
        <v>1100000</v>
      </c>
      <c r="G273" s="47">
        <v>1100000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s="6" customFormat="1" ht="18" customHeight="1">
      <c r="A274" s="84" t="s">
        <v>72</v>
      </c>
      <c r="B274" s="20" t="s">
        <v>534</v>
      </c>
      <c r="C274" s="20" t="s">
        <v>52</v>
      </c>
      <c r="D274" s="20" t="s">
        <v>38</v>
      </c>
      <c r="E274" s="20" t="s">
        <v>37</v>
      </c>
      <c r="F274" s="46">
        <f aca="true" t="shared" si="19" ref="F274:G277">F275</f>
        <v>2000000</v>
      </c>
      <c r="G274" s="46">
        <f t="shared" si="19"/>
        <v>2000000</v>
      </c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s="4" customFormat="1" ht="15.75">
      <c r="A275" s="79" t="s">
        <v>72</v>
      </c>
      <c r="B275" s="22" t="s">
        <v>534</v>
      </c>
      <c r="C275" s="22" t="s">
        <v>52</v>
      </c>
      <c r="D275" s="22" t="s">
        <v>459</v>
      </c>
      <c r="E275" s="22" t="s">
        <v>37</v>
      </c>
      <c r="F275" s="47">
        <f t="shared" si="19"/>
        <v>2000000</v>
      </c>
      <c r="G275" s="47">
        <f t="shared" si="19"/>
        <v>2000000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s="15" customFormat="1" ht="15.75">
      <c r="A276" s="79" t="s">
        <v>460</v>
      </c>
      <c r="B276" s="22" t="s">
        <v>534</v>
      </c>
      <c r="C276" s="22" t="s">
        <v>52</v>
      </c>
      <c r="D276" s="22" t="s">
        <v>461</v>
      </c>
      <c r="E276" s="22" t="s">
        <v>37</v>
      </c>
      <c r="F276" s="47">
        <f t="shared" si="19"/>
        <v>2000000</v>
      </c>
      <c r="G276" s="47">
        <f t="shared" si="19"/>
        <v>2000000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s="15" customFormat="1" ht="15.75">
      <c r="A277" s="79" t="s">
        <v>311</v>
      </c>
      <c r="B277" s="22" t="s">
        <v>534</v>
      </c>
      <c r="C277" s="22" t="s">
        <v>52</v>
      </c>
      <c r="D277" s="22" t="s">
        <v>461</v>
      </c>
      <c r="E277" s="22" t="s">
        <v>422</v>
      </c>
      <c r="F277" s="47">
        <f t="shared" si="19"/>
        <v>2000000</v>
      </c>
      <c r="G277" s="47">
        <f t="shared" si="19"/>
        <v>2000000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s="15" customFormat="1" ht="48" customHeight="1">
      <c r="A278" s="79" t="s">
        <v>312</v>
      </c>
      <c r="B278" s="22" t="s">
        <v>534</v>
      </c>
      <c r="C278" s="22" t="s">
        <v>52</v>
      </c>
      <c r="D278" s="22" t="s">
        <v>461</v>
      </c>
      <c r="E278" s="22" t="s">
        <v>313</v>
      </c>
      <c r="F278" s="47">
        <v>2000000</v>
      </c>
      <c r="G278" s="47">
        <v>2000000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s="71" customFormat="1" ht="33">
      <c r="A279" s="86" t="s">
        <v>62</v>
      </c>
      <c r="B279" s="74">
        <v>843</v>
      </c>
      <c r="C279" s="69"/>
      <c r="D279" s="69"/>
      <c r="E279" s="69"/>
      <c r="F279" s="63">
        <f>F280</f>
        <v>5550000</v>
      </c>
      <c r="G279" s="63">
        <f>G280</f>
        <v>1695094.21</v>
      </c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s="1" customFormat="1" ht="15.75">
      <c r="A280" s="83" t="s">
        <v>277</v>
      </c>
      <c r="B280" s="28">
        <v>843</v>
      </c>
      <c r="C280" s="19" t="s">
        <v>44</v>
      </c>
      <c r="D280" s="19" t="s">
        <v>38</v>
      </c>
      <c r="E280" s="19" t="s">
        <v>37</v>
      </c>
      <c r="F280" s="45">
        <f>F281</f>
        <v>5550000</v>
      </c>
      <c r="G280" s="45">
        <f>G281</f>
        <v>1695094.21</v>
      </c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s="1" customFormat="1" ht="15.75" customHeight="1">
      <c r="A281" s="101" t="s">
        <v>75</v>
      </c>
      <c r="B281" s="29">
        <v>843</v>
      </c>
      <c r="C281" s="20" t="s">
        <v>124</v>
      </c>
      <c r="D281" s="20" t="s">
        <v>38</v>
      </c>
      <c r="E281" s="20" t="s">
        <v>37</v>
      </c>
      <c r="F281" s="115">
        <f>SUM(F282,F285)</f>
        <v>5550000</v>
      </c>
      <c r="G281" s="115">
        <f>SUM(G282,G285)</f>
        <v>1695094.21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s="7" customFormat="1" ht="47.25">
      <c r="A282" s="79" t="s">
        <v>454</v>
      </c>
      <c r="B282" s="30">
        <v>843</v>
      </c>
      <c r="C282" s="22" t="s">
        <v>124</v>
      </c>
      <c r="D282" s="22" t="s">
        <v>455</v>
      </c>
      <c r="E282" s="22" t="s">
        <v>37</v>
      </c>
      <c r="F282" s="47">
        <f>F283</f>
        <v>1550000</v>
      </c>
      <c r="G282" s="47">
        <f>G283</f>
        <v>757701.69</v>
      </c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s="7" customFormat="1" ht="47.25">
      <c r="A283" s="79" t="s">
        <v>168</v>
      </c>
      <c r="B283" s="30">
        <v>843</v>
      </c>
      <c r="C283" s="22" t="s">
        <v>124</v>
      </c>
      <c r="D283" s="22" t="s">
        <v>49</v>
      </c>
      <c r="E283" s="22" t="s">
        <v>37</v>
      </c>
      <c r="F283" s="47">
        <f>F284</f>
        <v>1550000</v>
      </c>
      <c r="G283" s="47">
        <f>G284</f>
        <v>757701.69</v>
      </c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s="1" customFormat="1" ht="15" customHeight="1">
      <c r="A284" s="79" t="s">
        <v>456</v>
      </c>
      <c r="B284" s="30">
        <v>843</v>
      </c>
      <c r="C284" s="22" t="s">
        <v>124</v>
      </c>
      <c r="D284" s="22" t="s">
        <v>49</v>
      </c>
      <c r="E284" s="22" t="s">
        <v>414</v>
      </c>
      <c r="F284" s="47">
        <v>1550000</v>
      </c>
      <c r="G284" s="47">
        <v>757701.69</v>
      </c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s="1" customFormat="1" ht="15.75">
      <c r="A285" s="79" t="s">
        <v>419</v>
      </c>
      <c r="B285" s="23" t="s">
        <v>137</v>
      </c>
      <c r="C285" s="22" t="s">
        <v>124</v>
      </c>
      <c r="D285" s="22" t="s">
        <v>449</v>
      </c>
      <c r="E285" s="22" t="s">
        <v>37</v>
      </c>
      <c r="F285" s="47">
        <f>F286</f>
        <v>4000000</v>
      </c>
      <c r="G285" s="47">
        <f>G286</f>
        <v>937392.52</v>
      </c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s="1" customFormat="1" ht="31.5">
      <c r="A286" s="102" t="s">
        <v>224</v>
      </c>
      <c r="B286" s="23" t="s">
        <v>137</v>
      </c>
      <c r="C286" s="22" t="s">
        <v>124</v>
      </c>
      <c r="D286" s="22" t="s">
        <v>160</v>
      </c>
      <c r="E286" s="22" t="s">
        <v>37</v>
      </c>
      <c r="F286" s="112">
        <f>SUM(F287:F288)</f>
        <v>4000000</v>
      </c>
      <c r="G286" s="112">
        <f>SUM(G287:G288)</f>
        <v>937392.52</v>
      </c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s="1" customFormat="1" ht="15.75">
      <c r="A287" s="102" t="s">
        <v>328</v>
      </c>
      <c r="B287" s="23" t="s">
        <v>137</v>
      </c>
      <c r="C287" s="22" t="s">
        <v>124</v>
      </c>
      <c r="D287" s="22" t="s">
        <v>160</v>
      </c>
      <c r="E287" s="22" t="s">
        <v>48</v>
      </c>
      <c r="F287" s="112">
        <v>136285.82</v>
      </c>
      <c r="G287" s="112">
        <v>136285.82</v>
      </c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s="1" customFormat="1" ht="16.5" customHeight="1">
      <c r="A288" s="79" t="s">
        <v>451</v>
      </c>
      <c r="B288" s="23" t="s">
        <v>137</v>
      </c>
      <c r="C288" s="22" t="s">
        <v>124</v>
      </c>
      <c r="D288" s="22" t="s">
        <v>160</v>
      </c>
      <c r="E288" s="22" t="s">
        <v>414</v>
      </c>
      <c r="F288" s="47">
        <v>3863714.18</v>
      </c>
      <c r="G288" s="47">
        <v>801106.7</v>
      </c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s="71" customFormat="1" ht="66">
      <c r="A289" s="113" t="s">
        <v>588</v>
      </c>
      <c r="B289" s="67" t="s">
        <v>535</v>
      </c>
      <c r="C289" s="67"/>
      <c r="D289" s="67"/>
      <c r="E289" s="67"/>
      <c r="F289" s="114">
        <f>SUM(F290,F297)</f>
        <v>29940000</v>
      </c>
      <c r="G289" s="114">
        <f>SUM(G290,G297)</f>
        <v>20055660.73</v>
      </c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s="2" customFormat="1" ht="15.75">
      <c r="A290" s="83" t="s">
        <v>277</v>
      </c>
      <c r="B290" s="28">
        <v>844</v>
      </c>
      <c r="C290" s="19" t="s">
        <v>44</v>
      </c>
      <c r="D290" s="19" t="s">
        <v>38</v>
      </c>
      <c r="E290" s="19" t="s">
        <v>37</v>
      </c>
      <c r="F290" s="45">
        <f>F291</f>
        <v>8740000</v>
      </c>
      <c r="G290" s="45">
        <f>G291</f>
        <v>1974930.09</v>
      </c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s="1" customFormat="1" ht="13.5" customHeight="1">
      <c r="A291" s="101" t="s">
        <v>54</v>
      </c>
      <c r="B291" s="26" t="s">
        <v>535</v>
      </c>
      <c r="C291" s="20" t="s">
        <v>124</v>
      </c>
      <c r="D291" s="20" t="s">
        <v>38</v>
      </c>
      <c r="E291" s="20" t="s">
        <v>37</v>
      </c>
      <c r="F291" s="115">
        <f>F292</f>
        <v>8740000</v>
      </c>
      <c r="G291" s="115">
        <f>G292</f>
        <v>1974930.09</v>
      </c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s="4" customFormat="1" ht="15.75">
      <c r="A292" s="79" t="s">
        <v>419</v>
      </c>
      <c r="B292" s="23" t="s">
        <v>535</v>
      </c>
      <c r="C292" s="22" t="s">
        <v>124</v>
      </c>
      <c r="D292" s="22" t="s">
        <v>449</v>
      </c>
      <c r="E292" s="22" t="s">
        <v>37</v>
      </c>
      <c r="F292" s="47">
        <f>SUM(F293,F295)</f>
        <v>8740000</v>
      </c>
      <c r="G292" s="47">
        <f>SUM(G293,G295)</f>
        <v>1974930.09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s="4" customFormat="1" ht="18" customHeight="1">
      <c r="A293" s="79" t="s">
        <v>424</v>
      </c>
      <c r="B293" s="23" t="s">
        <v>535</v>
      </c>
      <c r="C293" s="22" t="s">
        <v>124</v>
      </c>
      <c r="D293" s="22" t="s">
        <v>425</v>
      </c>
      <c r="E293" s="22" t="s">
        <v>37</v>
      </c>
      <c r="F293" s="47">
        <f>F294</f>
        <v>6740000</v>
      </c>
      <c r="G293" s="47">
        <f>G294</f>
        <v>1150483.29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s="6" customFormat="1" ht="15.75">
      <c r="A294" s="79" t="s">
        <v>328</v>
      </c>
      <c r="B294" s="23" t="s">
        <v>535</v>
      </c>
      <c r="C294" s="22" t="s">
        <v>124</v>
      </c>
      <c r="D294" s="22" t="s">
        <v>425</v>
      </c>
      <c r="E294" s="22" t="s">
        <v>48</v>
      </c>
      <c r="F294" s="47">
        <v>6740000</v>
      </c>
      <c r="G294" s="47">
        <v>1150483.29</v>
      </c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s="4" customFormat="1" ht="31.5">
      <c r="A295" s="80" t="s">
        <v>566</v>
      </c>
      <c r="B295" s="27">
        <v>844</v>
      </c>
      <c r="C295" s="22" t="s">
        <v>124</v>
      </c>
      <c r="D295" s="22" t="s">
        <v>426</v>
      </c>
      <c r="E295" s="22" t="s">
        <v>37</v>
      </c>
      <c r="F295" s="47">
        <f>F296</f>
        <v>2000000</v>
      </c>
      <c r="G295" s="47">
        <f>G296</f>
        <v>824446.8</v>
      </c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s="4" customFormat="1" ht="15.75">
      <c r="A296" s="79" t="s">
        <v>328</v>
      </c>
      <c r="B296" s="27">
        <v>844</v>
      </c>
      <c r="C296" s="22" t="s">
        <v>124</v>
      </c>
      <c r="D296" s="22" t="s">
        <v>426</v>
      </c>
      <c r="E296" s="22" t="s">
        <v>48</v>
      </c>
      <c r="F296" s="47">
        <v>2000000</v>
      </c>
      <c r="G296" s="47">
        <v>824446.8</v>
      </c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s="4" customFormat="1" ht="31.5">
      <c r="A297" s="83" t="s">
        <v>281</v>
      </c>
      <c r="B297" s="25" t="s">
        <v>535</v>
      </c>
      <c r="C297" s="19" t="s">
        <v>280</v>
      </c>
      <c r="D297" s="19" t="s">
        <v>38</v>
      </c>
      <c r="E297" s="19" t="s">
        <v>37</v>
      </c>
      <c r="F297" s="45">
        <f>SUM(F298,F301)</f>
        <v>21200000</v>
      </c>
      <c r="G297" s="45">
        <f>SUM(G298,G301)</f>
        <v>18080730.64</v>
      </c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s="6" customFormat="1" ht="47.25">
      <c r="A298" s="84" t="s">
        <v>442</v>
      </c>
      <c r="B298" s="26" t="s">
        <v>535</v>
      </c>
      <c r="C298" s="20" t="s">
        <v>282</v>
      </c>
      <c r="D298" s="20" t="s">
        <v>38</v>
      </c>
      <c r="E298" s="20" t="s">
        <v>37</v>
      </c>
      <c r="F298" s="46">
        <f>F299</f>
        <v>20000000</v>
      </c>
      <c r="G298" s="46">
        <f>G299</f>
        <v>16987753.39</v>
      </c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s="4" customFormat="1" ht="47.25">
      <c r="A299" s="79" t="s">
        <v>581</v>
      </c>
      <c r="B299" s="23" t="s">
        <v>535</v>
      </c>
      <c r="C299" s="22" t="s">
        <v>282</v>
      </c>
      <c r="D299" s="22" t="s">
        <v>486</v>
      </c>
      <c r="E299" s="22" t="s">
        <v>37</v>
      </c>
      <c r="F299" s="47">
        <f>F300</f>
        <v>20000000</v>
      </c>
      <c r="G299" s="47">
        <f>G300</f>
        <v>16987753.39</v>
      </c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s="2" customFormat="1" ht="15.75">
      <c r="A300" s="85" t="s">
        <v>412</v>
      </c>
      <c r="B300" s="23" t="s">
        <v>535</v>
      </c>
      <c r="C300" s="22" t="s">
        <v>282</v>
      </c>
      <c r="D300" s="22" t="s">
        <v>486</v>
      </c>
      <c r="E300" s="22" t="s">
        <v>50</v>
      </c>
      <c r="F300" s="47">
        <v>20000000</v>
      </c>
      <c r="G300" s="47">
        <v>16987753.39</v>
      </c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s="1" customFormat="1" ht="18.75" customHeight="1">
      <c r="A301" s="84" t="s">
        <v>484</v>
      </c>
      <c r="B301" s="26" t="s">
        <v>535</v>
      </c>
      <c r="C301" s="20" t="s">
        <v>485</v>
      </c>
      <c r="D301" s="20" t="s">
        <v>38</v>
      </c>
      <c r="E301" s="20" t="s">
        <v>37</v>
      </c>
      <c r="F301" s="46">
        <f>F302</f>
        <v>1200000</v>
      </c>
      <c r="G301" s="46">
        <f>G302</f>
        <v>1092977.25</v>
      </c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s="7" customFormat="1" ht="47.25">
      <c r="A302" s="79" t="s">
        <v>581</v>
      </c>
      <c r="B302" s="23" t="s">
        <v>535</v>
      </c>
      <c r="C302" s="22" t="s">
        <v>485</v>
      </c>
      <c r="D302" s="22" t="s">
        <v>486</v>
      </c>
      <c r="E302" s="22" t="s">
        <v>37</v>
      </c>
      <c r="F302" s="47">
        <f>F303</f>
        <v>1200000</v>
      </c>
      <c r="G302" s="47">
        <f>G303</f>
        <v>1092977.25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s="7" customFormat="1" ht="15.75">
      <c r="A303" s="85" t="s">
        <v>412</v>
      </c>
      <c r="B303" s="23" t="s">
        <v>535</v>
      </c>
      <c r="C303" s="22" t="s">
        <v>485</v>
      </c>
      <c r="D303" s="22" t="s">
        <v>486</v>
      </c>
      <c r="E303" s="22" t="s">
        <v>50</v>
      </c>
      <c r="F303" s="47">
        <v>1200000</v>
      </c>
      <c r="G303" s="47">
        <v>1092977.25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s="71" customFormat="1" ht="49.5">
      <c r="A304" s="82" t="s">
        <v>58</v>
      </c>
      <c r="B304" s="67" t="s">
        <v>536</v>
      </c>
      <c r="C304" s="67"/>
      <c r="D304" s="67"/>
      <c r="E304" s="67"/>
      <c r="F304" s="63">
        <f>SUM(F305,F369,F379,F383,F390)</f>
        <v>195126433</v>
      </c>
      <c r="G304" s="63">
        <f>SUM(G305,G369,G379,G383,G390)</f>
        <v>170717255.54999998</v>
      </c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s="2" customFormat="1" ht="15.75">
      <c r="A305" s="83" t="s">
        <v>53</v>
      </c>
      <c r="B305" s="25" t="s">
        <v>536</v>
      </c>
      <c r="C305" s="19" t="s">
        <v>44</v>
      </c>
      <c r="D305" s="19" t="s">
        <v>38</v>
      </c>
      <c r="E305" s="19" t="s">
        <v>37</v>
      </c>
      <c r="F305" s="45">
        <f>SUM(F306,F319,F325,F333,F339)</f>
        <v>182056474</v>
      </c>
      <c r="G305" s="45">
        <f>SUM(G306,G319,G325,G333,G339)</f>
        <v>159608810.2</v>
      </c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s="1" customFormat="1" ht="63">
      <c r="A306" s="84" t="s">
        <v>544</v>
      </c>
      <c r="B306" s="26" t="s">
        <v>536</v>
      </c>
      <c r="C306" s="20" t="s">
        <v>543</v>
      </c>
      <c r="D306" s="20" t="s">
        <v>462</v>
      </c>
      <c r="E306" s="20" t="s">
        <v>37</v>
      </c>
      <c r="F306" s="46">
        <f>SUM(F307,F310,F313)</f>
        <v>150248810</v>
      </c>
      <c r="G306" s="46">
        <f>SUM(G307,G310,G313)</f>
        <v>137982931.91</v>
      </c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s="7" customFormat="1" ht="63">
      <c r="A307" s="79" t="s">
        <v>491</v>
      </c>
      <c r="B307" s="23" t="s">
        <v>536</v>
      </c>
      <c r="C307" s="22" t="s">
        <v>543</v>
      </c>
      <c r="D307" s="22" t="s">
        <v>488</v>
      </c>
      <c r="E307" s="22" t="s">
        <v>37</v>
      </c>
      <c r="F307" s="47">
        <f>F308</f>
        <v>147868000</v>
      </c>
      <c r="G307" s="47">
        <f>G308</f>
        <v>135683651.52</v>
      </c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s="7" customFormat="1" ht="15.75">
      <c r="A308" s="79" t="s">
        <v>489</v>
      </c>
      <c r="B308" s="23" t="s">
        <v>536</v>
      </c>
      <c r="C308" s="22" t="s">
        <v>543</v>
      </c>
      <c r="D308" s="22" t="s">
        <v>490</v>
      </c>
      <c r="E308" s="22" t="s">
        <v>37</v>
      </c>
      <c r="F308" s="47">
        <f>F309</f>
        <v>147868000</v>
      </c>
      <c r="G308" s="47">
        <f>G309</f>
        <v>135683651.52</v>
      </c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s="7" customFormat="1" ht="18" customHeight="1">
      <c r="A309" s="79" t="s">
        <v>451</v>
      </c>
      <c r="B309" s="23" t="s">
        <v>536</v>
      </c>
      <c r="C309" s="22" t="s">
        <v>543</v>
      </c>
      <c r="D309" s="22" t="s">
        <v>490</v>
      </c>
      <c r="E309" s="22" t="s">
        <v>414</v>
      </c>
      <c r="F309" s="47">
        <v>147868000</v>
      </c>
      <c r="G309" s="47">
        <v>135683651.52</v>
      </c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s="7" customFormat="1" ht="15.75">
      <c r="A310" s="79" t="s">
        <v>466</v>
      </c>
      <c r="B310" s="23" t="s">
        <v>536</v>
      </c>
      <c r="C310" s="22" t="s">
        <v>543</v>
      </c>
      <c r="D310" s="22" t="s">
        <v>467</v>
      </c>
      <c r="E310" s="22" t="s">
        <v>37</v>
      </c>
      <c r="F310" s="47">
        <f>F311</f>
        <v>2118272</v>
      </c>
      <c r="G310" s="47">
        <f>G311</f>
        <v>2036742.39</v>
      </c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s="1" customFormat="1" ht="31.5">
      <c r="A311" s="87" t="s">
        <v>333</v>
      </c>
      <c r="B311" s="23" t="s">
        <v>536</v>
      </c>
      <c r="C311" s="22" t="s">
        <v>543</v>
      </c>
      <c r="D311" s="22" t="s">
        <v>334</v>
      </c>
      <c r="E311" s="22" t="s">
        <v>37</v>
      </c>
      <c r="F311" s="47">
        <f>F312</f>
        <v>2118272</v>
      </c>
      <c r="G311" s="47">
        <f>G312</f>
        <v>2036742.39</v>
      </c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s="7" customFormat="1" ht="18" customHeight="1">
      <c r="A312" s="79" t="s">
        <v>451</v>
      </c>
      <c r="B312" s="23" t="s">
        <v>536</v>
      </c>
      <c r="C312" s="22" t="s">
        <v>543</v>
      </c>
      <c r="D312" s="22" t="s">
        <v>334</v>
      </c>
      <c r="E312" s="22" t="s">
        <v>414</v>
      </c>
      <c r="F312" s="47">
        <v>2118272</v>
      </c>
      <c r="G312" s="47">
        <v>2036742.39</v>
      </c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s="7" customFormat="1" ht="15.75">
      <c r="A313" s="79" t="s">
        <v>427</v>
      </c>
      <c r="B313" s="23" t="s">
        <v>536</v>
      </c>
      <c r="C313" s="22" t="s">
        <v>543</v>
      </c>
      <c r="D313" s="22" t="s">
        <v>428</v>
      </c>
      <c r="E313" s="22" t="s">
        <v>37</v>
      </c>
      <c r="F313" s="47">
        <f>F317+F314</f>
        <v>262538</v>
      </c>
      <c r="G313" s="47">
        <f>G317+G314</f>
        <v>262538</v>
      </c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s="7" customFormat="1" ht="47.25">
      <c r="A314" s="79" t="s">
        <v>236</v>
      </c>
      <c r="B314" s="23" t="s">
        <v>536</v>
      </c>
      <c r="C314" s="22" t="s">
        <v>543</v>
      </c>
      <c r="D314" s="22" t="s">
        <v>237</v>
      </c>
      <c r="E314" s="22" t="s">
        <v>37</v>
      </c>
      <c r="F314" s="47">
        <f>SUM(F315)</f>
        <v>41013</v>
      </c>
      <c r="G314" s="47">
        <f>SUM(G315)</f>
        <v>41013</v>
      </c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s="7" customFormat="1" ht="47.25">
      <c r="A315" s="79" t="s">
        <v>238</v>
      </c>
      <c r="B315" s="23" t="s">
        <v>536</v>
      </c>
      <c r="C315" s="22" t="s">
        <v>543</v>
      </c>
      <c r="D315" s="22" t="s">
        <v>239</v>
      </c>
      <c r="E315" s="22" t="s">
        <v>37</v>
      </c>
      <c r="F315" s="47">
        <f>F316</f>
        <v>41013</v>
      </c>
      <c r="G315" s="47">
        <f>G316</f>
        <v>41013</v>
      </c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s="7" customFormat="1" ht="15.75" customHeight="1">
      <c r="A316" s="79" t="s">
        <v>451</v>
      </c>
      <c r="B316" s="23" t="s">
        <v>536</v>
      </c>
      <c r="C316" s="22" t="s">
        <v>543</v>
      </c>
      <c r="D316" s="22" t="s">
        <v>239</v>
      </c>
      <c r="E316" s="22" t="s">
        <v>414</v>
      </c>
      <c r="F316" s="47">
        <v>41013</v>
      </c>
      <c r="G316" s="47">
        <v>41013</v>
      </c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s="7" customFormat="1" ht="47.25">
      <c r="A317" s="88" t="s">
        <v>336</v>
      </c>
      <c r="B317" s="23" t="s">
        <v>536</v>
      </c>
      <c r="C317" s="23" t="s">
        <v>543</v>
      </c>
      <c r="D317" s="23" t="s">
        <v>429</v>
      </c>
      <c r="E317" s="22" t="s">
        <v>37</v>
      </c>
      <c r="F317" s="47">
        <f>F318</f>
        <v>221525</v>
      </c>
      <c r="G317" s="47">
        <f>G318</f>
        <v>221525</v>
      </c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s="1" customFormat="1" ht="16.5" customHeight="1">
      <c r="A318" s="79" t="s">
        <v>451</v>
      </c>
      <c r="B318" s="23" t="s">
        <v>536</v>
      </c>
      <c r="C318" s="22" t="s">
        <v>543</v>
      </c>
      <c r="D318" s="23" t="s">
        <v>429</v>
      </c>
      <c r="E318" s="22" t="s">
        <v>414</v>
      </c>
      <c r="F318" s="47">
        <v>221525</v>
      </c>
      <c r="G318" s="47">
        <v>221525</v>
      </c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s="1" customFormat="1" ht="14.25" customHeight="1">
      <c r="A319" s="104" t="s">
        <v>430</v>
      </c>
      <c r="B319" s="26" t="s">
        <v>536</v>
      </c>
      <c r="C319" s="20" t="s">
        <v>432</v>
      </c>
      <c r="D319" s="26" t="s">
        <v>38</v>
      </c>
      <c r="E319" s="20" t="s">
        <v>37</v>
      </c>
      <c r="F319" s="46">
        <f aca="true" t="shared" si="20" ref="F319:G321">F320</f>
        <v>68700</v>
      </c>
      <c r="G319" s="46">
        <f t="shared" si="20"/>
        <v>0</v>
      </c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s="1" customFormat="1" ht="31.5">
      <c r="A320" s="88" t="s">
        <v>431</v>
      </c>
      <c r="B320" s="23" t="s">
        <v>536</v>
      </c>
      <c r="C320" s="22" t="s">
        <v>432</v>
      </c>
      <c r="D320" s="23" t="s">
        <v>340</v>
      </c>
      <c r="E320" s="22" t="s">
        <v>37</v>
      </c>
      <c r="F320" s="47">
        <f t="shared" si="20"/>
        <v>68700</v>
      </c>
      <c r="G320" s="47">
        <f t="shared" si="20"/>
        <v>0</v>
      </c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s="1" customFormat="1" ht="47.25">
      <c r="A321" s="88" t="s">
        <v>254</v>
      </c>
      <c r="B321" s="23" t="s">
        <v>536</v>
      </c>
      <c r="C321" s="22" t="s">
        <v>432</v>
      </c>
      <c r="D321" s="23" t="s">
        <v>433</v>
      </c>
      <c r="E321" s="22" t="s">
        <v>37</v>
      </c>
      <c r="F321" s="47">
        <f t="shared" si="20"/>
        <v>68700</v>
      </c>
      <c r="G321" s="47">
        <f t="shared" si="20"/>
        <v>0</v>
      </c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s="1" customFormat="1" ht="31.5">
      <c r="A322" s="88" t="s">
        <v>351</v>
      </c>
      <c r="B322" s="23" t="s">
        <v>536</v>
      </c>
      <c r="C322" s="22" t="s">
        <v>432</v>
      </c>
      <c r="D322" s="23" t="s">
        <v>433</v>
      </c>
      <c r="E322" s="61" t="s">
        <v>357</v>
      </c>
      <c r="F322" s="47">
        <f>SUM(F323)</f>
        <v>68700</v>
      </c>
      <c r="G322" s="47">
        <f>SUM(G323)</f>
        <v>0</v>
      </c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s="1" customFormat="1" ht="31.5">
      <c r="A323" s="88" t="s">
        <v>352</v>
      </c>
      <c r="B323" s="23" t="s">
        <v>536</v>
      </c>
      <c r="C323" s="22" t="s">
        <v>432</v>
      </c>
      <c r="D323" s="23" t="s">
        <v>433</v>
      </c>
      <c r="E323" s="61" t="s">
        <v>358</v>
      </c>
      <c r="F323" s="47">
        <f>F324</f>
        <v>68700</v>
      </c>
      <c r="G323" s="47">
        <f>G324</f>
        <v>0</v>
      </c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s="1" customFormat="1" ht="31.5">
      <c r="A324" s="88" t="s">
        <v>353</v>
      </c>
      <c r="B324" s="23" t="s">
        <v>536</v>
      </c>
      <c r="C324" s="22" t="s">
        <v>432</v>
      </c>
      <c r="D324" s="23" t="s">
        <v>433</v>
      </c>
      <c r="E324" s="61" t="s">
        <v>359</v>
      </c>
      <c r="F324" s="47">
        <v>68700</v>
      </c>
      <c r="G324" s="47">
        <v>0</v>
      </c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s="1" customFormat="1" ht="47.25">
      <c r="A325" s="84" t="s">
        <v>10</v>
      </c>
      <c r="B325" s="26" t="s">
        <v>536</v>
      </c>
      <c r="C325" s="20" t="s">
        <v>9</v>
      </c>
      <c r="D325" s="20" t="s">
        <v>38</v>
      </c>
      <c r="E325" s="20" t="s">
        <v>37</v>
      </c>
      <c r="F325" s="46">
        <f>SUM(F326,F329)</f>
        <v>19163300</v>
      </c>
      <c r="G325" s="46">
        <f>SUM(G326,G329)</f>
        <v>17697645.57</v>
      </c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s="7" customFormat="1" ht="63">
      <c r="A326" s="79" t="s">
        <v>491</v>
      </c>
      <c r="B326" s="23" t="s">
        <v>536</v>
      </c>
      <c r="C326" s="22" t="s">
        <v>9</v>
      </c>
      <c r="D326" s="22" t="s">
        <v>488</v>
      </c>
      <c r="E326" s="22" t="s">
        <v>37</v>
      </c>
      <c r="F326" s="47">
        <f>F327</f>
        <v>18600000</v>
      </c>
      <c r="G326" s="47">
        <f>G327</f>
        <v>17134345.57</v>
      </c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s="2" customFormat="1" ht="15.75">
      <c r="A327" s="79" t="s">
        <v>489</v>
      </c>
      <c r="B327" s="23" t="s">
        <v>536</v>
      </c>
      <c r="C327" s="22" t="s">
        <v>9</v>
      </c>
      <c r="D327" s="22" t="s">
        <v>490</v>
      </c>
      <c r="E327" s="22" t="s">
        <v>37</v>
      </c>
      <c r="F327" s="47">
        <f>F328</f>
        <v>18600000</v>
      </c>
      <c r="G327" s="47">
        <f>G328</f>
        <v>17134345.57</v>
      </c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s="1" customFormat="1" ht="16.5" customHeight="1">
      <c r="A328" s="79" t="s">
        <v>451</v>
      </c>
      <c r="B328" s="23" t="s">
        <v>536</v>
      </c>
      <c r="C328" s="22" t="s">
        <v>9</v>
      </c>
      <c r="D328" s="22" t="s">
        <v>490</v>
      </c>
      <c r="E328" s="22" t="s">
        <v>414</v>
      </c>
      <c r="F328" s="47">
        <v>18600000</v>
      </c>
      <c r="G328" s="47">
        <v>17134345.57</v>
      </c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s="1" customFormat="1" ht="15.75">
      <c r="A329" s="79" t="s">
        <v>427</v>
      </c>
      <c r="B329" s="23" t="s">
        <v>536</v>
      </c>
      <c r="C329" s="22" t="s">
        <v>9</v>
      </c>
      <c r="D329" s="22" t="s">
        <v>428</v>
      </c>
      <c r="E329" s="22" t="s">
        <v>37</v>
      </c>
      <c r="F329" s="47">
        <f aca="true" t="shared" si="21" ref="F329:G331">F330</f>
        <v>563300</v>
      </c>
      <c r="G329" s="47">
        <f t="shared" si="21"/>
        <v>563300</v>
      </c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s="1" customFormat="1" ht="47.25">
      <c r="A330" s="79" t="s">
        <v>236</v>
      </c>
      <c r="B330" s="23" t="s">
        <v>536</v>
      </c>
      <c r="C330" s="22" t="s">
        <v>9</v>
      </c>
      <c r="D330" s="22" t="s">
        <v>237</v>
      </c>
      <c r="E330" s="22" t="s">
        <v>37</v>
      </c>
      <c r="F330" s="47">
        <f t="shared" si="21"/>
        <v>563300</v>
      </c>
      <c r="G330" s="47">
        <f t="shared" si="21"/>
        <v>563300</v>
      </c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s="1" customFormat="1" ht="47.25">
      <c r="A331" s="79" t="s">
        <v>238</v>
      </c>
      <c r="B331" s="23" t="s">
        <v>536</v>
      </c>
      <c r="C331" s="22" t="s">
        <v>9</v>
      </c>
      <c r="D331" s="22" t="s">
        <v>239</v>
      </c>
      <c r="E331" s="22" t="s">
        <v>37</v>
      </c>
      <c r="F331" s="47">
        <f t="shared" si="21"/>
        <v>563300</v>
      </c>
      <c r="G331" s="47">
        <f t="shared" si="21"/>
        <v>563300</v>
      </c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s="1" customFormat="1" ht="17.25" customHeight="1">
      <c r="A332" s="79" t="s">
        <v>451</v>
      </c>
      <c r="B332" s="23" t="s">
        <v>536</v>
      </c>
      <c r="C332" s="22" t="s">
        <v>9</v>
      </c>
      <c r="D332" s="22" t="s">
        <v>239</v>
      </c>
      <c r="E332" s="22" t="s">
        <v>414</v>
      </c>
      <c r="F332" s="47">
        <v>563300</v>
      </c>
      <c r="G332" s="47">
        <v>563300</v>
      </c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s="13" customFormat="1" ht="19.5" customHeight="1">
      <c r="A333" s="84" t="s">
        <v>299</v>
      </c>
      <c r="B333" s="26" t="s">
        <v>536</v>
      </c>
      <c r="C333" s="20" t="s">
        <v>286</v>
      </c>
      <c r="D333" s="20" t="s">
        <v>38</v>
      </c>
      <c r="E333" s="20" t="s">
        <v>37</v>
      </c>
      <c r="F333" s="46">
        <f aca="true" t="shared" si="22" ref="F333:G335">F334</f>
        <v>7934943</v>
      </c>
      <c r="G333" s="46">
        <f t="shared" si="22"/>
        <v>0</v>
      </c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s="13" customFormat="1" ht="15.75">
      <c r="A334" s="79" t="s">
        <v>503</v>
      </c>
      <c r="B334" s="23" t="s">
        <v>536</v>
      </c>
      <c r="C334" s="22" t="s">
        <v>286</v>
      </c>
      <c r="D334" s="22" t="s">
        <v>504</v>
      </c>
      <c r="E334" s="22" t="s">
        <v>37</v>
      </c>
      <c r="F334" s="47">
        <f t="shared" si="22"/>
        <v>7934943</v>
      </c>
      <c r="G334" s="47">
        <f t="shared" si="22"/>
        <v>0</v>
      </c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s="13" customFormat="1" ht="15.75">
      <c r="A335" s="79" t="s">
        <v>502</v>
      </c>
      <c r="B335" s="23" t="s">
        <v>536</v>
      </c>
      <c r="C335" s="22" t="s">
        <v>286</v>
      </c>
      <c r="D335" s="22" t="s">
        <v>582</v>
      </c>
      <c r="E335" s="22" t="s">
        <v>37</v>
      </c>
      <c r="F335" s="47">
        <f t="shared" si="22"/>
        <v>7934943</v>
      </c>
      <c r="G335" s="47">
        <f t="shared" si="22"/>
        <v>0</v>
      </c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s="13" customFormat="1" ht="15.75">
      <c r="A336" s="79" t="s">
        <v>298</v>
      </c>
      <c r="B336" s="23" t="s">
        <v>536</v>
      </c>
      <c r="C336" s="22" t="s">
        <v>286</v>
      </c>
      <c r="D336" s="22" t="s">
        <v>582</v>
      </c>
      <c r="E336" s="22" t="s">
        <v>48</v>
      </c>
      <c r="F336" s="47">
        <v>7934943</v>
      </c>
      <c r="G336" s="47">
        <v>0</v>
      </c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s="13" customFormat="1" ht="15.75">
      <c r="A337" s="79" t="s">
        <v>107</v>
      </c>
      <c r="B337" s="23"/>
      <c r="C337" s="22"/>
      <c r="D337" s="22"/>
      <c r="E337" s="22"/>
      <c r="F337" s="47"/>
      <c r="G337" s="47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s="13" customFormat="1" ht="47.25">
      <c r="A338" s="89" t="s">
        <v>193</v>
      </c>
      <c r="B338" s="24" t="s">
        <v>536</v>
      </c>
      <c r="C338" s="21" t="s">
        <v>286</v>
      </c>
      <c r="D338" s="21" t="s">
        <v>582</v>
      </c>
      <c r="E338" s="21" t="s">
        <v>48</v>
      </c>
      <c r="F338" s="48">
        <v>2557500</v>
      </c>
      <c r="G338" s="48">
        <v>0</v>
      </c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s="13" customFormat="1" ht="15" customHeight="1">
      <c r="A339" s="84" t="s">
        <v>54</v>
      </c>
      <c r="B339" s="26" t="s">
        <v>536</v>
      </c>
      <c r="C339" s="20" t="s">
        <v>124</v>
      </c>
      <c r="D339" s="20" t="s">
        <v>38</v>
      </c>
      <c r="E339" s="20" t="s">
        <v>37</v>
      </c>
      <c r="F339" s="46">
        <f>SUM(F340,F356,F361,F365)</f>
        <v>4640721</v>
      </c>
      <c r="G339" s="46">
        <f>SUM(G340,G356,G361,G365)</f>
        <v>3928232.7199999997</v>
      </c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s="2" customFormat="1" ht="15.75">
      <c r="A340" s="79" t="s">
        <v>419</v>
      </c>
      <c r="B340" s="23" t="s">
        <v>536</v>
      </c>
      <c r="C340" s="22" t="s">
        <v>124</v>
      </c>
      <c r="D340" s="22" t="s">
        <v>449</v>
      </c>
      <c r="E340" s="22" t="s">
        <v>37</v>
      </c>
      <c r="F340" s="47">
        <f>SUM(F341,F343,F345,F349,F354)</f>
        <v>3397300</v>
      </c>
      <c r="G340" s="47">
        <f>SUM(G341,G343,G345,G349,G354)</f>
        <v>2784237.3</v>
      </c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s="2" customFormat="1" ht="15.75">
      <c r="A341" s="79" t="s">
        <v>435</v>
      </c>
      <c r="B341" s="23" t="s">
        <v>536</v>
      </c>
      <c r="C341" s="22" t="s">
        <v>124</v>
      </c>
      <c r="D341" s="22" t="s">
        <v>436</v>
      </c>
      <c r="E341" s="22" t="s">
        <v>37</v>
      </c>
      <c r="F341" s="47">
        <f>F342</f>
        <v>1000000</v>
      </c>
      <c r="G341" s="47">
        <f>G342</f>
        <v>489433.84</v>
      </c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s="1" customFormat="1" ht="15.75">
      <c r="A342" s="79" t="s">
        <v>298</v>
      </c>
      <c r="B342" s="23" t="s">
        <v>536</v>
      </c>
      <c r="C342" s="22" t="s">
        <v>124</v>
      </c>
      <c r="D342" s="22" t="s">
        <v>436</v>
      </c>
      <c r="E342" s="22" t="s">
        <v>48</v>
      </c>
      <c r="F342" s="47">
        <v>1000000</v>
      </c>
      <c r="G342" s="47">
        <v>489433.84</v>
      </c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s="1" customFormat="1" ht="17.25" customHeight="1">
      <c r="A343" s="79" t="s">
        <v>580</v>
      </c>
      <c r="B343" s="23" t="s">
        <v>536</v>
      </c>
      <c r="C343" s="22" t="s">
        <v>124</v>
      </c>
      <c r="D343" s="22" t="s">
        <v>437</v>
      </c>
      <c r="E343" s="22" t="s">
        <v>37</v>
      </c>
      <c r="F343" s="47">
        <f>F344</f>
        <v>100000</v>
      </c>
      <c r="G343" s="47">
        <f>G344</f>
        <v>0</v>
      </c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s="1" customFormat="1" ht="15.75">
      <c r="A344" s="79" t="s">
        <v>298</v>
      </c>
      <c r="B344" s="23" t="s">
        <v>536</v>
      </c>
      <c r="C344" s="22" t="s">
        <v>124</v>
      </c>
      <c r="D344" s="22" t="s">
        <v>437</v>
      </c>
      <c r="E344" s="22" t="s">
        <v>48</v>
      </c>
      <c r="F344" s="47">
        <v>100000</v>
      </c>
      <c r="G344" s="47">
        <v>0</v>
      </c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s="1" customFormat="1" ht="31.5">
      <c r="A345" s="79" t="s">
        <v>300</v>
      </c>
      <c r="B345" s="23" t="s">
        <v>536</v>
      </c>
      <c r="C345" s="22" t="s">
        <v>124</v>
      </c>
      <c r="D345" s="22" t="s">
        <v>438</v>
      </c>
      <c r="E345" s="22" t="s">
        <v>37</v>
      </c>
      <c r="F345" s="47">
        <f>SUM(F346)</f>
        <v>500000</v>
      </c>
      <c r="G345" s="47">
        <f>SUM(G346)</f>
        <v>500000</v>
      </c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s="1" customFormat="1" ht="47.25">
      <c r="A346" s="79" t="s">
        <v>331</v>
      </c>
      <c r="B346" s="23" t="s">
        <v>536</v>
      </c>
      <c r="C346" s="22" t="s">
        <v>124</v>
      </c>
      <c r="D346" s="22" t="s">
        <v>438</v>
      </c>
      <c r="E346" s="22" t="s">
        <v>332</v>
      </c>
      <c r="F346" s="47">
        <f>F347</f>
        <v>500000</v>
      </c>
      <c r="G346" s="47">
        <f>G347</f>
        <v>500000</v>
      </c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s="1" customFormat="1" ht="15.75">
      <c r="A347" s="79" t="s">
        <v>316</v>
      </c>
      <c r="B347" s="23" t="s">
        <v>536</v>
      </c>
      <c r="C347" s="22" t="s">
        <v>124</v>
      </c>
      <c r="D347" s="22" t="s">
        <v>438</v>
      </c>
      <c r="E347" s="22" t="s">
        <v>317</v>
      </c>
      <c r="F347" s="47">
        <f>F348</f>
        <v>500000</v>
      </c>
      <c r="G347" s="47">
        <f>G348</f>
        <v>500000</v>
      </c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s="1" customFormat="1" ht="15.75">
      <c r="A348" s="79" t="s">
        <v>319</v>
      </c>
      <c r="B348" s="23" t="s">
        <v>536</v>
      </c>
      <c r="C348" s="22" t="s">
        <v>124</v>
      </c>
      <c r="D348" s="22" t="s">
        <v>438</v>
      </c>
      <c r="E348" s="22" t="s">
        <v>320</v>
      </c>
      <c r="F348" s="47">
        <v>500000</v>
      </c>
      <c r="G348" s="47">
        <v>500000</v>
      </c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s="1" customFormat="1" ht="31.5">
      <c r="A349" s="79" t="s">
        <v>434</v>
      </c>
      <c r="B349" s="23" t="s">
        <v>536</v>
      </c>
      <c r="C349" s="22" t="s">
        <v>124</v>
      </c>
      <c r="D349" s="22" t="s">
        <v>182</v>
      </c>
      <c r="E349" s="22" t="s">
        <v>37</v>
      </c>
      <c r="F349" s="47">
        <f>F350</f>
        <v>920000</v>
      </c>
      <c r="G349" s="47">
        <f>G350</f>
        <v>919998.46</v>
      </c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s="1" customFormat="1" ht="47.25">
      <c r="A350" s="79" t="s">
        <v>331</v>
      </c>
      <c r="B350" s="23" t="s">
        <v>536</v>
      </c>
      <c r="C350" s="22" t="s">
        <v>124</v>
      </c>
      <c r="D350" s="22" t="s">
        <v>182</v>
      </c>
      <c r="E350" s="22" t="s">
        <v>332</v>
      </c>
      <c r="F350" s="47">
        <f>F351</f>
        <v>920000</v>
      </c>
      <c r="G350" s="47">
        <f>G351</f>
        <v>919998.46</v>
      </c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s="1" customFormat="1" ht="15.75">
      <c r="A351" s="79" t="s">
        <v>316</v>
      </c>
      <c r="B351" s="23" t="s">
        <v>536</v>
      </c>
      <c r="C351" s="22" t="s">
        <v>124</v>
      </c>
      <c r="D351" s="22" t="s">
        <v>182</v>
      </c>
      <c r="E351" s="22" t="s">
        <v>317</v>
      </c>
      <c r="F351" s="47">
        <f>SUM(F352:F353)</f>
        <v>920000</v>
      </c>
      <c r="G351" s="47">
        <f>SUM(G352:G353)</f>
        <v>919998.46</v>
      </c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s="1" customFormat="1" ht="47.25">
      <c r="A352" s="79" t="s">
        <v>156</v>
      </c>
      <c r="B352" s="23" t="s">
        <v>536</v>
      </c>
      <c r="C352" s="22" t="s">
        <v>124</v>
      </c>
      <c r="D352" s="22" t="s">
        <v>182</v>
      </c>
      <c r="E352" s="22" t="s">
        <v>318</v>
      </c>
      <c r="F352" s="47">
        <v>850000</v>
      </c>
      <c r="G352" s="47">
        <v>849998.46</v>
      </c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s="1" customFormat="1" ht="15.75">
      <c r="A353" s="79" t="s">
        <v>319</v>
      </c>
      <c r="B353" s="23" t="s">
        <v>536</v>
      </c>
      <c r="C353" s="22" t="s">
        <v>124</v>
      </c>
      <c r="D353" s="22" t="s">
        <v>182</v>
      </c>
      <c r="E353" s="22" t="s">
        <v>320</v>
      </c>
      <c r="F353" s="47">
        <v>70000</v>
      </c>
      <c r="G353" s="47">
        <v>70000</v>
      </c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s="1" customFormat="1" ht="31.5">
      <c r="A354" s="79" t="s">
        <v>263</v>
      </c>
      <c r="B354" s="23" t="s">
        <v>536</v>
      </c>
      <c r="C354" s="22" t="s">
        <v>124</v>
      </c>
      <c r="D354" s="22" t="s">
        <v>262</v>
      </c>
      <c r="E354" s="22" t="s">
        <v>37</v>
      </c>
      <c r="F354" s="47">
        <f>SUM(F355:F355)</f>
        <v>877300</v>
      </c>
      <c r="G354" s="47">
        <f>SUM(G355:G355)</f>
        <v>874805</v>
      </c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s="1" customFormat="1" ht="15.75">
      <c r="A355" s="79" t="s">
        <v>298</v>
      </c>
      <c r="B355" s="23" t="s">
        <v>536</v>
      </c>
      <c r="C355" s="22" t="s">
        <v>124</v>
      </c>
      <c r="D355" s="22" t="s">
        <v>262</v>
      </c>
      <c r="E355" s="22" t="s">
        <v>48</v>
      </c>
      <c r="F355" s="47">
        <v>877300</v>
      </c>
      <c r="G355" s="47">
        <v>874805</v>
      </c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s="1" customFormat="1" ht="15.75">
      <c r="A356" s="79" t="s">
        <v>466</v>
      </c>
      <c r="B356" s="23" t="s">
        <v>536</v>
      </c>
      <c r="C356" s="22" t="s">
        <v>124</v>
      </c>
      <c r="D356" s="22" t="s">
        <v>467</v>
      </c>
      <c r="E356" s="22" t="s">
        <v>37</v>
      </c>
      <c r="F356" s="47">
        <f>SUM(F357,F359)</f>
        <v>593421</v>
      </c>
      <c r="G356" s="47">
        <f>SUM(G357,G359)</f>
        <v>552782.7</v>
      </c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s="1" customFormat="1" ht="47.25" customHeight="1">
      <c r="A357" s="79" t="s">
        <v>557</v>
      </c>
      <c r="B357" s="23" t="s">
        <v>536</v>
      </c>
      <c r="C357" s="22" t="s">
        <v>124</v>
      </c>
      <c r="D357" s="22" t="s">
        <v>556</v>
      </c>
      <c r="E357" s="22" t="s">
        <v>37</v>
      </c>
      <c r="F357" s="47">
        <f>F358</f>
        <v>193421</v>
      </c>
      <c r="G357" s="47">
        <f>G358</f>
        <v>155536.3</v>
      </c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s="1" customFormat="1" ht="15.75" customHeight="1">
      <c r="A358" s="79" t="s">
        <v>451</v>
      </c>
      <c r="B358" s="23" t="s">
        <v>536</v>
      </c>
      <c r="C358" s="22" t="s">
        <v>124</v>
      </c>
      <c r="D358" s="22" t="s">
        <v>556</v>
      </c>
      <c r="E358" s="22" t="s">
        <v>414</v>
      </c>
      <c r="F358" s="47">
        <v>193421</v>
      </c>
      <c r="G358" s="47">
        <v>155536.3</v>
      </c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s="2" customFormat="1" ht="63">
      <c r="A359" s="79" t="s">
        <v>11</v>
      </c>
      <c r="B359" s="23" t="s">
        <v>536</v>
      </c>
      <c r="C359" s="22" t="s">
        <v>124</v>
      </c>
      <c r="D359" s="22" t="s">
        <v>569</v>
      </c>
      <c r="E359" s="22" t="s">
        <v>37</v>
      </c>
      <c r="F359" s="47">
        <f>F360</f>
        <v>400000</v>
      </c>
      <c r="G359" s="47">
        <f>G360</f>
        <v>397246.4</v>
      </c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s="2" customFormat="1" ht="16.5" customHeight="1">
      <c r="A360" s="79" t="s">
        <v>451</v>
      </c>
      <c r="B360" s="23" t="s">
        <v>536</v>
      </c>
      <c r="C360" s="22" t="s">
        <v>124</v>
      </c>
      <c r="D360" s="22" t="s">
        <v>569</v>
      </c>
      <c r="E360" s="22" t="s">
        <v>414</v>
      </c>
      <c r="F360" s="47">
        <v>400000</v>
      </c>
      <c r="G360" s="47">
        <v>397246.4</v>
      </c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s="2" customFormat="1" ht="15.75">
      <c r="A361" s="79" t="s">
        <v>427</v>
      </c>
      <c r="B361" s="23" t="s">
        <v>536</v>
      </c>
      <c r="C361" s="22" t="s">
        <v>124</v>
      </c>
      <c r="D361" s="22" t="s">
        <v>428</v>
      </c>
      <c r="E361" s="22" t="s">
        <v>37</v>
      </c>
      <c r="F361" s="47">
        <f aca="true" t="shared" si="23" ref="F361:G363">F362</f>
        <v>450000</v>
      </c>
      <c r="G361" s="47">
        <f t="shared" si="23"/>
        <v>391232.72</v>
      </c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s="2" customFormat="1" ht="47.25">
      <c r="A362" s="79" t="s">
        <v>236</v>
      </c>
      <c r="B362" s="23" t="s">
        <v>536</v>
      </c>
      <c r="C362" s="22" t="s">
        <v>124</v>
      </c>
      <c r="D362" s="22" t="s">
        <v>237</v>
      </c>
      <c r="E362" s="22" t="s">
        <v>37</v>
      </c>
      <c r="F362" s="47">
        <f t="shared" si="23"/>
        <v>450000</v>
      </c>
      <c r="G362" s="47">
        <f t="shared" si="23"/>
        <v>391232.72</v>
      </c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s="2" customFormat="1" ht="47.25">
      <c r="A363" s="79" t="s">
        <v>238</v>
      </c>
      <c r="B363" s="23" t="s">
        <v>536</v>
      </c>
      <c r="C363" s="22" t="s">
        <v>124</v>
      </c>
      <c r="D363" s="22" t="s">
        <v>239</v>
      </c>
      <c r="E363" s="22" t="s">
        <v>37</v>
      </c>
      <c r="F363" s="47">
        <f t="shared" si="23"/>
        <v>450000</v>
      </c>
      <c r="G363" s="47">
        <f t="shared" si="23"/>
        <v>391232.72</v>
      </c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s="2" customFormat="1" ht="15.75">
      <c r="A364" s="79" t="s">
        <v>298</v>
      </c>
      <c r="B364" s="23" t="s">
        <v>536</v>
      </c>
      <c r="C364" s="22" t="s">
        <v>124</v>
      </c>
      <c r="D364" s="22" t="s">
        <v>239</v>
      </c>
      <c r="E364" s="22" t="s">
        <v>48</v>
      </c>
      <c r="F364" s="47">
        <v>450000</v>
      </c>
      <c r="G364" s="47">
        <v>391232.72</v>
      </c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s="1" customFormat="1" ht="15.75">
      <c r="A365" s="79" t="s">
        <v>452</v>
      </c>
      <c r="B365" s="23" t="s">
        <v>536</v>
      </c>
      <c r="C365" s="22" t="s">
        <v>124</v>
      </c>
      <c r="D365" s="22" t="s">
        <v>453</v>
      </c>
      <c r="E365" s="22" t="s">
        <v>37</v>
      </c>
      <c r="F365" s="47">
        <f>SUM(F366)</f>
        <v>200000</v>
      </c>
      <c r="G365" s="47">
        <f>SUM(G366)</f>
        <v>199980</v>
      </c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s="2" customFormat="1" ht="31.5">
      <c r="A366" s="80" t="s">
        <v>512</v>
      </c>
      <c r="B366" s="23" t="s">
        <v>536</v>
      </c>
      <c r="C366" s="22" t="s">
        <v>124</v>
      </c>
      <c r="D366" s="22" t="s">
        <v>511</v>
      </c>
      <c r="E366" s="22" t="s">
        <v>37</v>
      </c>
      <c r="F366" s="47">
        <f>F367</f>
        <v>200000</v>
      </c>
      <c r="G366" s="47">
        <f>G367</f>
        <v>199980</v>
      </c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s="2" customFormat="1" ht="15.75">
      <c r="A367" s="80" t="s">
        <v>526</v>
      </c>
      <c r="B367" s="23" t="s">
        <v>536</v>
      </c>
      <c r="C367" s="22" t="s">
        <v>124</v>
      </c>
      <c r="D367" s="22" t="s">
        <v>525</v>
      </c>
      <c r="E367" s="22" t="s">
        <v>37</v>
      </c>
      <c r="F367" s="47">
        <f>F368</f>
        <v>200000</v>
      </c>
      <c r="G367" s="47">
        <f>G368</f>
        <v>199980</v>
      </c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s="2" customFormat="1" ht="15.75">
      <c r="A368" s="79" t="s">
        <v>298</v>
      </c>
      <c r="B368" s="23" t="s">
        <v>536</v>
      </c>
      <c r="C368" s="22" t="s">
        <v>124</v>
      </c>
      <c r="D368" s="22" t="s">
        <v>525</v>
      </c>
      <c r="E368" s="22" t="s">
        <v>48</v>
      </c>
      <c r="F368" s="47">
        <v>200000</v>
      </c>
      <c r="G368" s="47">
        <v>199980</v>
      </c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s="1" customFormat="1" ht="31.5">
      <c r="A369" s="83" t="s">
        <v>281</v>
      </c>
      <c r="B369" s="25" t="s">
        <v>536</v>
      </c>
      <c r="C369" s="19" t="s">
        <v>280</v>
      </c>
      <c r="D369" s="19" t="s">
        <v>38</v>
      </c>
      <c r="E369" s="19" t="s">
        <v>37</v>
      </c>
      <c r="F369" s="45">
        <f aca="true" t="shared" si="24" ref="F369:G371">F370</f>
        <v>3519959</v>
      </c>
      <c r="G369" s="45">
        <f t="shared" si="24"/>
        <v>3519959</v>
      </c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s="1" customFormat="1" ht="17.25" customHeight="1">
      <c r="A370" s="84" t="s">
        <v>337</v>
      </c>
      <c r="B370" s="26" t="s">
        <v>536</v>
      </c>
      <c r="C370" s="20" t="s">
        <v>338</v>
      </c>
      <c r="D370" s="20" t="s">
        <v>38</v>
      </c>
      <c r="E370" s="20" t="s">
        <v>37</v>
      </c>
      <c r="F370" s="46">
        <f t="shared" si="24"/>
        <v>3519959</v>
      </c>
      <c r="G370" s="46">
        <f t="shared" si="24"/>
        <v>3519959</v>
      </c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s="2" customFormat="1" ht="31.5">
      <c r="A371" s="79" t="s">
        <v>339</v>
      </c>
      <c r="B371" s="23" t="s">
        <v>536</v>
      </c>
      <c r="C371" s="22" t="s">
        <v>338</v>
      </c>
      <c r="D371" s="22" t="s">
        <v>340</v>
      </c>
      <c r="E371" s="22" t="s">
        <v>37</v>
      </c>
      <c r="F371" s="47">
        <f t="shared" si="24"/>
        <v>3519959</v>
      </c>
      <c r="G371" s="47">
        <f t="shared" si="24"/>
        <v>3519959</v>
      </c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s="2" customFormat="1" ht="31.5">
      <c r="A372" s="79" t="s">
        <v>341</v>
      </c>
      <c r="B372" s="23" t="s">
        <v>536</v>
      </c>
      <c r="C372" s="22" t="s">
        <v>338</v>
      </c>
      <c r="D372" s="22" t="s">
        <v>342</v>
      </c>
      <c r="E372" s="22" t="s">
        <v>37</v>
      </c>
      <c r="F372" s="47">
        <f>SUM(F373,F376)</f>
        <v>3519959</v>
      </c>
      <c r="G372" s="47">
        <f>SUM(G373,G376)</f>
        <v>3519959</v>
      </c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s="2" customFormat="1" ht="63">
      <c r="A373" s="88" t="s">
        <v>188</v>
      </c>
      <c r="B373" s="23" t="s">
        <v>536</v>
      </c>
      <c r="C373" s="22" t="s">
        <v>338</v>
      </c>
      <c r="D373" s="22" t="s">
        <v>342</v>
      </c>
      <c r="E373" s="61" t="s">
        <v>354</v>
      </c>
      <c r="F373" s="47">
        <f>F374</f>
        <v>2737773.03</v>
      </c>
      <c r="G373" s="47">
        <f>G374</f>
        <v>2737773.03</v>
      </c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s="2" customFormat="1" ht="15.75" customHeight="1">
      <c r="A374" s="88" t="s">
        <v>349</v>
      </c>
      <c r="B374" s="23" t="s">
        <v>536</v>
      </c>
      <c r="C374" s="22" t="s">
        <v>338</v>
      </c>
      <c r="D374" s="22" t="s">
        <v>342</v>
      </c>
      <c r="E374" s="61" t="s">
        <v>355</v>
      </c>
      <c r="F374" s="47">
        <f>SUM(F375)</f>
        <v>2737773.03</v>
      </c>
      <c r="G374" s="47">
        <f>SUM(G375)</f>
        <v>2737773.03</v>
      </c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s="2" customFormat="1" ht="15.75">
      <c r="A375" s="88" t="s">
        <v>350</v>
      </c>
      <c r="B375" s="23" t="s">
        <v>536</v>
      </c>
      <c r="C375" s="22" t="s">
        <v>338</v>
      </c>
      <c r="D375" s="22" t="s">
        <v>342</v>
      </c>
      <c r="E375" s="61" t="s">
        <v>356</v>
      </c>
      <c r="F375" s="47">
        <v>2737773.03</v>
      </c>
      <c r="G375" s="47">
        <v>2737773.03</v>
      </c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s="2" customFormat="1" ht="31.5">
      <c r="A376" s="88" t="s">
        <v>351</v>
      </c>
      <c r="B376" s="23" t="s">
        <v>536</v>
      </c>
      <c r="C376" s="22" t="s">
        <v>338</v>
      </c>
      <c r="D376" s="22" t="s">
        <v>342</v>
      </c>
      <c r="E376" s="61" t="s">
        <v>357</v>
      </c>
      <c r="F376" s="47">
        <f>SUM(F377)</f>
        <v>782185.97</v>
      </c>
      <c r="G376" s="47">
        <f>SUM(G377)</f>
        <v>782185.97</v>
      </c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s="2" customFormat="1" ht="31.5">
      <c r="A377" s="88" t="s">
        <v>352</v>
      </c>
      <c r="B377" s="23" t="s">
        <v>536</v>
      </c>
      <c r="C377" s="22" t="s">
        <v>338</v>
      </c>
      <c r="D377" s="22" t="s">
        <v>342</v>
      </c>
      <c r="E377" s="61" t="s">
        <v>358</v>
      </c>
      <c r="F377" s="47">
        <f>F378</f>
        <v>782185.97</v>
      </c>
      <c r="G377" s="47">
        <f>G378</f>
        <v>782185.97</v>
      </c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s="2" customFormat="1" ht="31.5">
      <c r="A378" s="88" t="s">
        <v>353</v>
      </c>
      <c r="B378" s="23" t="s">
        <v>536</v>
      </c>
      <c r="C378" s="22" t="s">
        <v>338</v>
      </c>
      <c r="D378" s="22" t="s">
        <v>342</v>
      </c>
      <c r="E378" s="61" t="s">
        <v>359</v>
      </c>
      <c r="F378" s="47">
        <v>782185.97</v>
      </c>
      <c r="G378" s="47">
        <v>782185.97</v>
      </c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s="2" customFormat="1" ht="15.75">
      <c r="A379" s="83" t="s">
        <v>531</v>
      </c>
      <c r="B379" s="31">
        <v>846</v>
      </c>
      <c r="C379" s="19" t="s">
        <v>39</v>
      </c>
      <c r="D379" s="19" t="s">
        <v>38</v>
      </c>
      <c r="E379" s="19" t="s">
        <v>37</v>
      </c>
      <c r="F379" s="45">
        <f aca="true" t="shared" si="25" ref="F379:G381">F380</f>
        <v>2000000</v>
      </c>
      <c r="G379" s="45">
        <f t="shared" si="25"/>
        <v>1821505.56</v>
      </c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s="1" customFormat="1" ht="15.75" customHeight="1">
      <c r="A380" s="84" t="s">
        <v>301</v>
      </c>
      <c r="B380" s="26" t="s">
        <v>536</v>
      </c>
      <c r="C380" s="20" t="s">
        <v>289</v>
      </c>
      <c r="D380" s="20" t="s">
        <v>38</v>
      </c>
      <c r="E380" s="20" t="s">
        <v>37</v>
      </c>
      <c r="F380" s="46">
        <f t="shared" si="25"/>
        <v>2000000</v>
      </c>
      <c r="G380" s="46">
        <f t="shared" si="25"/>
        <v>1821505.56</v>
      </c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s="2" customFormat="1" ht="15.75">
      <c r="A381" s="79" t="s">
        <v>303</v>
      </c>
      <c r="B381" s="23" t="s">
        <v>536</v>
      </c>
      <c r="C381" s="22" t="s">
        <v>289</v>
      </c>
      <c r="D381" s="22" t="s">
        <v>290</v>
      </c>
      <c r="E381" s="22" t="s">
        <v>37</v>
      </c>
      <c r="F381" s="47">
        <f t="shared" si="25"/>
        <v>2000000</v>
      </c>
      <c r="G381" s="47">
        <f t="shared" si="25"/>
        <v>1821505.56</v>
      </c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s="2" customFormat="1" ht="15.75" customHeight="1">
      <c r="A382" s="79" t="s">
        <v>451</v>
      </c>
      <c r="B382" s="23" t="s">
        <v>536</v>
      </c>
      <c r="C382" s="22" t="s">
        <v>289</v>
      </c>
      <c r="D382" s="22" t="s">
        <v>290</v>
      </c>
      <c r="E382" s="22" t="s">
        <v>414</v>
      </c>
      <c r="F382" s="47">
        <v>2000000</v>
      </c>
      <c r="G382" s="47">
        <v>1821505.56</v>
      </c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s="2" customFormat="1" ht="15.75">
      <c r="A383" s="83" t="s">
        <v>116</v>
      </c>
      <c r="B383" s="25" t="s">
        <v>536</v>
      </c>
      <c r="C383" s="19" t="s">
        <v>117</v>
      </c>
      <c r="D383" s="19" t="s">
        <v>38</v>
      </c>
      <c r="E383" s="19" t="s">
        <v>37</v>
      </c>
      <c r="F383" s="45">
        <f>SUM(F384,F387)</f>
        <v>6050000</v>
      </c>
      <c r="G383" s="45">
        <f>SUM(G384,G387)</f>
        <v>5708948</v>
      </c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s="1" customFormat="1" ht="17.25" customHeight="1">
      <c r="A384" s="84" t="s">
        <v>304</v>
      </c>
      <c r="B384" s="26" t="s">
        <v>536</v>
      </c>
      <c r="C384" s="20" t="s">
        <v>118</v>
      </c>
      <c r="D384" s="20" t="s">
        <v>38</v>
      </c>
      <c r="E384" s="20" t="s">
        <v>37</v>
      </c>
      <c r="F384" s="46">
        <f>F385</f>
        <v>550000</v>
      </c>
      <c r="G384" s="46">
        <f>G385</f>
        <v>524600</v>
      </c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s="2" customFormat="1" ht="15.75">
      <c r="A385" s="79" t="s">
        <v>305</v>
      </c>
      <c r="B385" s="23" t="s">
        <v>536</v>
      </c>
      <c r="C385" s="22" t="s">
        <v>118</v>
      </c>
      <c r="D385" s="22" t="s">
        <v>291</v>
      </c>
      <c r="E385" s="22" t="s">
        <v>37</v>
      </c>
      <c r="F385" s="47">
        <f>F386</f>
        <v>550000</v>
      </c>
      <c r="G385" s="47">
        <f>G386</f>
        <v>524600</v>
      </c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s="2" customFormat="1" ht="15.75" customHeight="1">
      <c r="A386" s="79" t="s">
        <v>451</v>
      </c>
      <c r="B386" s="23" t="s">
        <v>536</v>
      </c>
      <c r="C386" s="22" t="s">
        <v>118</v>
      </c>
      <c r="D386" s="22" t="s">
        <v>291</v>
      </c>
      <c r="E386" s="22" t="s">
        <v>414</v>
      </c>
      <c r="F386" s="47">
        <v>550000</v>
      </c>
      <c r="G386" s="47">
        <v>524600</v>
      </c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s="1" customFormat="1" ht="16.5" customHeight="1">
      <c r="A387" s="84" t="s">
        <v>167</v>
      </c>
      <c r="B387" s="26" t="s">
        <v>536</v>
      </c>
      <c r="C387" s="20" t="s">
        <v>119</v>
      </c>
      <c r="D387" s="20" t="s">
        <v>38</v>
      </c>
      <c r="E387" s="20" t="s">
        <v>37</v>
      </c>
      <c r="F387" s="46">
        <f>F388</f>
        <v>5500000</v>
      </c>
      <c r="G387" s="46">
        <f>G388</f>
        <v>5184348</v>
      </c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s="2" customFormat="1" ht="15.75">
      <c r="A388" s="79" t="s">
        <v>166</v>
      </c>
      <c r="B388" s="23" t="s">
        <v>536</v>
      </c>
      <c r="C388" s="22" t="s">
        <v>119</v>
      </c>
      <c r="D388" s="22" t="s">
        <v>293</v>
      </c>
      <c r="E388" s="22" t="s">
        <v>37</v>
      </c>
      <c r="F388" s="47">
        <f>F389</f>
        <v>5500000</v>
      </c>
      <c r="G388" s="47">
        <f>G389</f>
        <v>5184348</v>
      </c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s="2" customFormat="1" ht="17.25" customHeight="1">
      <c r="A389" s="79" t="s">
        <v>451</v>
      </c>
      <c r="B389" s="23" t="s">
        <v>536</v>
      </c>
      <c r="C389" s="22" t="s">
        <v>119</v>
      </c>
      <c r="D389" s="22" t="s">
        <v>293</v>
      </c>
      <c r="E389" s="23" t="s">
        <v>414</v>
      </c>
      <c r="F389" s="47">
        <v>5500000</v>
      </c>
      <c r="G389" s="47">
        <v>5184348</v>
      </c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s="2" customFormat="1" ht="31.5">
      <c r="A390" s="83" t="s">
        <v>295</v>
      </c>
      <c r="B390" s="25" t="s">
        <v>536</v>
      </c>
      <c r="C390" s="19" t="s">
        <v>121</v>
      </c>
      <c r="D390" s="19" t="s">
        <v>38</v>
      </c>
      <c r="E390" s="19" t="s">
        <v>37</v>
      </c>
      <c r="F390" s="45">
        <f aca="true" t="shared" si="26" ref="F390:G393">F391</f>
        <v>1500000</v>
      </c>
      <c r="G390" s="45">
        <f t="shared" si="26"/>
        <v>58032.79</v>
      </c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s="1" customFormat="1" ht="31.5">
      <c r="A391" s="84" t="s">
        <v>122</v>
      </c>
      <c r="B391" s="26" t="s">
        <v>536</v>
      </c>
      <c r="C391" s="20" t="s">
        <v>120</v>
      </c>
      <c r="D391" s="20" t="s">
        <v>38</v>
      </c>
      <c r="E391" s="20" t="s">
        <v>37</v>
      </c>
      <c r="F391" s="46">
        <f t="shared" si="26"/>
        <v>1500000</v>
      </c>
      <c r="G391" s="46">
        <f t="shared" si="26"/>
        <v>58032.79</v>
      </c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s="1" customFormat="1" ht="15.75">
      <c r="A392" s="79" t="s">
        <v>296</v>
      </c>
      <c r="B392" s="23" t="s">
        <v>536</v>
      </c>
      <c r="C392" s="22" t="s">
        <v>120</v>
      </c>
      <c r="D392" s="22" t="s">
        <v>287</v>
      </c>
      <c r="E392" s="22" t="s">
        <v>37</v>
      </c>
      <c r="F392" s="47">
        <f t="shared" si="26"/>
        <v>1500000</v>
      </c>
      <c r="G392" s="47">
        <f t="shared" si="26"/>
        <v>58032.79</v>
      </c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s="1" customFormat="1" ht="15.75">
      <c r="A393" s="79" t="s">
        <v>297</v>
      </c>
      <c r="B393" s="23" t="s">
        <v>536</v>
      </c>
      <c r="C393" s="22" t="s">
        <v>120</v>
      </c>
      <c r="D393" s="22" t="s">
        <v>288</v>
      </c>
      <c r="E393" s="22" t="s">
        <v>37</v>
      </c>
      <c r="F393" s="47">
        <f t="shared" si="26"/>
        <v>1500000</v>
      </c>
      <c r="G393" s="47">
        <f t="shared" si="26"/>
        <v>58032.79</v>
      </c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s="1" customFormat="1" ht="15.75">
      <c r="A394" s="79" t="s">
        <v>328</v>
      </c>
      <c r="B394" s="23" t="s">
        <v>536</v>
      </c>
      <c r="C394" s="22" t="s">
        <v>120</v>
      </c>
      <c r="D394" s="22" t="s">
        <v>288</v>
      </c>
      <c r="E394" s="22" t="s">
        <v>48</v>
      </c>
      <c r="F394" s="47">
        <v>1500000</v>
      </c>
      <c r="G394" s="47">
        <v>58032.79</v>
      </c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s="73" customFormat="1" ht="33">
      <c r="A395" s="82" t="s">
        <v>59</v>
      </c>
      <c r="B395" s="75">
        <v>847</v>
      </c>
      <c r="C395" s="69"/>
      <c r="D395" s="69"/>
      <c r="E395" s="69"/>
      <c r="F395" s="63">
        <f>SUM(F396)</f>
        <v>498286405.92</v>
      </c>
      <c r="G395" s="63">
        <f>SUM(G396)</f>
        <v>421141210.53</v>
      </c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spans="1:26" s="2" customFormat="1" ht="15.75">
      <c r="A396" s="83" t="s">
        <v>76</v>
      </c>
      <c r="B396" s="31">
        <v>847</v>
      </c>
      <c r="C396" s="19" t="s">
        <v>42</v>
      </c>
      <c r="D396" s="19" t="s">
        <v>38</v>
      </c>
      <c r="E396" s="19" t="s">
        <v>37</v>
      </c>
      <c r="F396" s="45">
        <f>SUM(F397,F403,F416,F538)</f>
        <v>498286405.92</v>
      </c>
      <c r="G396" s="45">
        <f>SUM(G397,G403,G416,G538)</f>
        <v>421141210.53</v>
      </c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s="1" customFormat="1" ht="15" customHeight="1">
      <c r="A397" s="84" t="s">
        <v>562</v>
      </c>
      <c r="B397" s="32">
        <v>847</v>
      </c>
      <c r="C397" s="20" t="s">
        <v>563</v>
      </c>
      <c r="D397" s="20" t="s">
        <v>38</v>
      </c>
      <c r="E397" s="20" t="s">
        <v>37</v>
      </c>
      <c r="F397" s="46">
        <f aca="true" t="shared" si="27" ref="F397:G401">F398</f>
        <v>3000000</v>
      </c>
      <c r="G397" s="46">
        <f t="shared" si="27"/>
        <v>2269359.66</v>
      </c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s="7" customFormat="1" ht="31.5">
      <c r="A398" s="79" t="s">
        <v>187</v>
      </c>
      <c r="B398" s="27">
        <v>847</v>
      </c>
      <c r="C398" s="22" t="s">
        <v>563</v>
      </c>
      <c r="D398" s="22" t="s">
        <v>564</v>
      </c>
      <c r="E398" s="22" t="s">
        <v>37</v>
      </c>
      <c r="F398" s="47">
        <f t="shared" si="27"/>
        <v>3000000</v>
      </c>
      <c r="G398" s="47">
        <f t="shared" si="27"/>
        <v>2269359.66</v>
      </c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s="10" customFormat="1" ht="47.25">
      <c r="A399" s="79" t="s">
        <v>387</v>
      </c>
      <c r="B399" s="27">
        <v>847</v>
      </c>
      <c r="C399" s="22" t="s">
        <v>563</v>
      </c>
      <c r="D399" s="22" t="s">
        <v>565</v>
      </c>
      <c r="E399" s="22" t="s">
        <v>37</v>
      </c>
      <c r="F399" s="47">
        <f t="shared" si="27"/>
        <v>3000000</v>
      </c>
      <c r="G399" s="47">
        <f t="shared" si="27"/>
        <v>2269359.66</v>
      </c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s="2" customFormat="1" ht="15.75">
      <c r="A400" s="79" t="s">
        <v>361</v>
      </c>
      <c r="B400" s="27">
        <v>847</v>
      </c>
      <c r="C400" s="22" t="s">
        <v>563</v>
      </c>
      <c r="D400" s="22" t="s">
        <v>565</v>
      </c>
      <c r="E400" s="22" t="s">
        <v>360</v>
      </c>
      <c r="F400" s="47">
        <f t="shared" si="27"/>
        <v>3000000</v>
      </c>
      <c r="G400" s="47">
        <f t="shared" si="27"/>
        <v>2269359.66</v>
      </c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s="2" customFormat="1" ht="31.5">
      <c r="A401" s="88" t="s">
        <v>363</v>
      </c>
      <c r="B401" s="27">
        <v>847</v>
      </c>
      <c r="C401" s="22" t="s">
        <v>563</v>
      </c>
      <c r="D401" s="22" t="s">
        <v>565</v>
      </c>
      <c r="E401" s="22" t="s">
        <v>362</v>
      </c>
      <c r="F401" s="47">
        <f t="shared" si="27"/>
        <v>3000000</v>
      </c>
      <c r="G401" s="47">
        <f t="shared" si="27"/>
        <v>2269359.66</v>
      </c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s="2" customFormat="1" ht="31.5">
      <c r="A402" s="88" t="s">
        <v>364</v>
      </c>
      <c r="B402" s="27">
        <v>847</v>
      </c>
      <c r="C402" s="22" t="s">
        <v>563</v>
      </c>
      <c r="D402" s="22" t="s">
        <v>565</v>
      </c>
      <c r="E402" s="22" t="s">
        <v>370</v>
      </c>
      <c r="F402" s="47">
        <v>3000000</v>
      </c>
      <c r="G402" s="47">
        <v>2269359.66</v>
      </c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s="1" customFormat="1" ht="15.75" customHeight="1">
      <c r="A403" s="84" t="s">
        <v>77</v>
      </c>
      <c r="B403" s="32">
        <v>847</v>
      </c>
      <c r="C403" s="20" t="s">
        <v>43</v>
      </c>
      <c r="D403" s="20" t="s">
        <v>38</v>
      </c>
      <c r="E403" s="20" t="s">
        <v>37</v>
      </c>
      <c r="F403" s="46">
        <f>SUM(F404,F407,F411)</f>
        <v>7661799</v>
      </c>
      <c r="G403" s="46">
        <f>SUM(G404,G407,G411)</f>
        <v>7343421.61</v>
      </c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s="1" customFormat="1" ht="15.75">
      <c r="A404" s="79" t="s">
        <v>419</v>
      </c>
      <c r="B404" s="27">
        <v>847</v>
      </c>
      <c r="C404" s="22" t="s">
        <v>43</v>
      </c>
      <c r="D404" s="22" t="s">
        <v>449</v>
      </c>
      <c r="E404" s="22" t="s">
        <v>37</v>
      </c>
      <c r="F404" s="47">
        <f>F405</f>
        <v>3677000</v>
      </c>
      <c r="G404" s="47">
        <f>G405</f>
        <v>3651264.61</v>
      </c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s="1" customFormat="1" ht="47.25">
      <c r="A405" s="79" t="s">
        <v>366</v>
      </c>
      <c r="B405" s="27">
        <v>847</v>
      </c>
      <c r="C405" s="22" t="s">
        <v>43</v>
      </c>
      <c r="D405" s="22" t="s">
        <v>367</v>
      </c>
      <c r="E405" s="22" t="s">
        <v>37</v>
      </c>
      <c r="F405" s="47">
        <f>F406</f>
        <v>3677000</v>
      </c>
      <c r="G405" s="47">
        <f>G406</f>
        <v>3651264.61</v>
      </c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s="1" customFormat="1" ht="15.75">
      <c r="A406" s="79" t="s">
        <v>298</v>
      </c>
      <c r="B406" s="27">
        <v>847</v>
      </c>
      <c r="C406" s="22" t="s">
        <v>43</v>
      </c>
      <c r="D406" s="22" t="s">
        <v>367</v>
      </c>
      <c r="E406" s="22" t="s">
        <v>48</v>
      </c>
      <c r="F406" s="47">
        <v>3677000</v>
      </c>
      <c r="G406" s="47">
        <v>3651264.61</v>
      </c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s="44" customFormat="1" ht="15.75">
      <c r="A407" s="79" t="s">
        <v>427</v>
      </c>
      <c r="B407" s="27">
        <v>847</v>
      </c>
      <c r="C407" s="22" t="s">
        <v>43</v>
      </c>
      <c r="D407" s="22" t="s">
        <v>428</v>
      </c>
      <c r="E407" s="22" t="s">
        <v>37</v>
      </c>
      <c r="F407" s="47">
        <f>F408</f>
        <v>3234799</v>
      </c>
      <c r="G407" s="47">
        <f>G408</f>
        <v>3218567.7</v>
      </c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s="7" customFormat="1" ht="65.25" customHeight="1">
      <c r="A408" s="79" t="s">
        <v>345</v>
      </c>
      <c r="B408" s="30">
        <v>847</v>
      </c>
      <c r="C408" s="22" t="s">
        <v>43</v>
      </c>
      <c r="D408" s="22" t="s">
        <v>365</v>
      </c>
      <c r="E408" s="22" t="s">
        <v>37</v>
      </c>
      <c r="F408" s="47">
        <f>SUM(F409:F410)</f>
        <v>3234799</v>
      </c>
      <c r="G408" s="47">
        <f>SUM(G409:G410)</f>
        <v>3218567.7</v>
      </c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s="7" customFormat="1" ht="15.75">
      <c r="A409" s="85" t="s">
        <v>412</v>
      </c>
      <c r="B409" s="30">
        <v>847</v>
      </c>
      <c r="C409" s="22" t="s">
        <v>43</v>
      </c>
      <c r="D409" s="22" t="s">
        <v>365</v>
      </c>
      <c r="E409" s="22" t="s">
        <v>50</v>
      </c>
      <c r="F409" s="47">
        <v>1509542.56</v>
      </c>
      <c r="G409" s="47">
        <v>1509531.79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s="14" customFormat="1" ht="15" customHeight="1">
      <c r="A410" s="79" t="s">
        <v>451</v>
      </c>
      <c r="B410" s="30">
        <v>847</v>
      </c>
      <c r="C410" s="22" t="s">
        <v>43</v>
      </c>
      <c r="D410" s="22" t="s">
        <v>365</v>
      </c>
      <c r="E410" s="22" t="s">
        <v>414</v>
      </c>
      <c r="F410" s="47">
        <v>1725256.44</v>
      </c>
      <c r="G410" s="47">
        <v>1709035.91</v>
      </c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s="14" customFormat="1" ht="15.75">
      <c r="A411" s="79" t="s">
        <v>452</v>
      </c>
      <c r="B411" s="30">
        <v>847</v>
      </c>
      <c r="C411" s="22" t="s">
        <v>43</v>
      </c>
      <c r="D411" s="22" t="s">
        <v>453</v>
      </c>
      <c r="E411" s="22" t="s">
        <v>37</v>
      </c>
      <c r="F411" s="47">
        <f>F412</f>
        <v>750000</v>
      </c>
      <c r="G411" s="47">
        <f>G412</f>
        <v>473589.3</v>
      </c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s="14" customFormat="1" ht="31.5">
      <c r="A412" s="80" t="s">
        <v>512</v>
      </c>
      <c r="B412" s="30">
        <v>847</v>
      </c>
      <c r="C412" s="22" t="s">
        <v>43</v>
      </c>
      <c r="D412" s="22" t="s">
        <v>511</v>
      </c>
      <c r="E412" s="22" t="s">
        <v>37</v>
      </c>
      <c r="F412" s="47">
        <f>F413</f>
        <v>750000</v>
      </c>
      <c r="G412" s="47">
        <f>G413</f>
        <v>473589.3</v>
      </c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s="14" customFormat="1" ht="15.75">
      <c r="A413" s="80" t="s">
        <v>518</v>
      </c>
      <c r="B413" s="30">
        <v>847</v>
      </c>
      <c r="C413" s="22" t="s">
        <v>43</v>
      </c>
      <c r="D413" s="22" t="s">
        <v>524</v>
      </c>
      <c r="E413" s="22" t="s">
        <v>37</v>
      </c>
      <c r="F413" s="47">
        <f>SUM(F414:F415)</f>
        <v>750000</v>
      </c>
      <c r="G413" s="47">
        <f>SUM(G414:G415)</f>
        <v>473589.3</v>
      </c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s="14" customFormat="1" ht="15.75">
      <c r="A414" s="85" t="s">
        <v>412</v>
      </c>
      <c r="B414" s="30">
        <v>847</v>
      </c>
      <c r="C414" s="22" t="s">
        <v>43</v>
      </c>
      <c r="D414" s="22" t="s">
        <v>524</v>
      </c>
      <c r="E414" s="22" t="s">
        <v>50</v>
      </c>
      <c r="F414" s="47">
        <v>496409.07</v>
      </c>
      <c r="G414" s="47">
        <v>219998.37</v>
      </c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s="14" customFormat="1" ht="16.5" customHeight="1">
      <c r="A415" s="79" t="s">
        <v>451</v>
      </c>
      <c r="B415" s="30">
        <v>847</v>
      </c>
      <c r="C415" s="22" t="s">
        <v>43</v>
      </c>
      <c r="D415" s="22" t="s">
        <v>524</v>
      </c>
      <c r="E415" s="22" t="s">
        <v>414</v>
      </c>
      <c r="F415" s="47">
        <v>253590.93</v>
      </c>
      <c r="G415" s="47">
        <v>253590.93</v>
      </c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s="1" customFormat="1" ht="15.75">
      <c r="A416" s="90" t="s">
        <v>79</v>
      </c>
      <c r="B416" s="32">
        <v>847</v>
      </c>
      <c r="C416" s="20">
        <v>1003</v>
      </c>
      <c r="D416" s="20" t="s">
        <v>38</v>
      </c>
      <c r="E416" s="20" t="s">
        <v>37</v>
      </c>
      <c r="F416" s="46">
        <f>SUM(F417,F423,F463,F469,F508,F534)</f>
        <v>459754784.92</v>
      </c>
      <c r="G416" s="46">
        <f>SUM(G417,G423,G463,G469,G508,G534)</f>
        <v>383739185.73</v>
      </c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s="7" customFormat="1" ht="15.75">
      <c r="A417" s="80" t="s">
        <v>228</v>
      </c>
      <c r="B417" s="27">
        <v>847</v>
      </c>
      <c r="C417" s="22" t="s">
        <v>47</v>
      </c>
      <c r="D417" s="22" t="s">
        <v>229</v>
      </c>
      <c r="E417" s="22" t="s">
        <v>37</v>
      </c>
      <c r="F417" s="47">
        <f aca="true" t="shared" si="28" ref="F417:G421">F418</f>
        <v>13911632.2</v>
      </c>
      <c r="G417" s="47">
        <f t="shared" si="28"/>
        <v>11843525.4</v>
      </c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s="7" customFormat="1" ht="31.5">
      <c r="A418" s="80" t="s">
        <v>230</v>
      </c>
      <c r="B418" s="27">
        <v>847</v>
      </c>
      <c r="C418" s="22" t="s">
        <v>47</v>
      </c>
      <c r="D418" s="22" t="s">
        <v>231</v>
      </c>
      <c r="E418" s="22" t="s">
        <v>37</v>
      </c>
      <c r="F418" s="47">
        <f t="shared" si="28"/>
        <v>13911632.2</v>
      </c>
      <c r="G418" s="47">
        <f t="shared" si="28"/>
        <v>11843525.4</v>
      </c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s="1" customFormat="1" ht="31.5">
      <c r="A419" s="80" t="s">
        <v>227</v>
      </c>
      <c r="B419" s="27">
        <v>847</v>
      </c>
      <c r="C419" s="22" t="s">
        <v>47</v>
      </c>
      <c r="D419" s="22" t="s">
        <v>226</v>
      </c>
      <c r="E419" s="22" t="s">
        <v>37</v>
      </c>
      <c r="F419" s="47">
        <f t="shared" si="28"/>
        <v>13911632.2</v>
      </c>
      <c r="G419" s="47">
        <f t="shared" si="28"/>
        <v>11843525.4</v>
      </c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s="1" customFormat="1" ht="15.75">
      <c r="A420" s="80" t="s">
        <v>361</v>
      </c>
      <c r="B420" s="27">
        <v>847</v>
      </c>
      <c r="C420" s="22" t="s">
        <v>47</v>
      </c>
      <c r="D420" s="22" t="s">
        <v>226</v>
      </c>
      <c r="E420" s="22" t="s">
        <v>360</v>
      </c>
      <c r="F420" s="47">
        <f t="shared" si="28"/>
        <v>13911632.2</v>
      </c>
      <c r="G420" s="47">
        <f t="shared" si="28"/>
        <v>11843525.4</v>
      </c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s="1" customFormat="1" ht="31.5">
      <c r="A421" s="80" t="s">
        <v>382</v>
      </c>
      <c r="B421" s="27">
        <v>847</v>
      </c>
      <c r="C421" s="22" t="s">
        <v>47</v>
      </c>
      <c r="D421" s="22" t="s">
        <v>226</v>
      </c>
      <c r="E421" s="22" t="s">
        <v>383</v>
      </c>
      <c r="F421" s="47">
        <f t="shared" si="28"/>
        <v>13911632.2</v>
      </c>
      <c r="G421" s="47">
        <f t="shared" si="28"/>
        <v>11843525.4</v>
      </c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s="1" customFormat="1" ht="15.75">
      <c r="A422" s="80" t="s">
        <v>183</v>
      </c>
      <c r="B422" s="27">
        <v>847</v>
      </c>
      <c r="C422" s="22" t="s">
        <v>47</v>
      </c>
      <c r="D422" s="22" t="s">
        <v>226</v>
      </c>
      <c r="E422" s="22" t="s">
        <v>184</v>
      </c>
      <c r="F422" s="47">
        <v>13911632.2</v>
      </c>
      <c r="G422" s="47">
        <v>11843525.4</v>
      </c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s="7" customFormat="1" ht="15.75">
      <c r="A423" s="80" t="s">
        <v>80</v>
      </c>
      <c r="B423" s="27">
        <v>847</v>
      </c>
      <c r="C423" s="22">
        <v>1003</v>
      </c>
      <c r="D423" s="22">
        <v>5050000</v>
      </c>
      <c r="E423" s="22" t="s">
        <v>37</v>
      </c>
      <c r="F423" s="47">
        <f>SUM(F424,F428,F432)</f>
        <v>124057548</v>
      </c>
      <c r="G423" s="47">
        <f>SUM(G424,G428,G432)</f>
        <v>82567373.5</v>
      </c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s="7" customFormat="1" ht="47.25">
      <c r="A424" s="91" t="s">
        <v>346</v>
      </c>
      <c r="B424" s="23" t="s">
        <v>568</v>
      </c>
      <c r="C424" s="22">
        <v>1003</v>
      </c>
      <c r="D424" s="22" t="s">
        <v>347</v>
      </c>
      <c r="E424" s="22" t="s">
        <v>37</v>
      </c>
      <c r="F424" s="47">
        <f aca="true" t="shared" si="29" ref="F424:G426">F425</f>
        <v>7685133</v>
      </c>
      <c r="G424" s="47">
        <f t="shared" si="29"/>
        <v>7295645.06</v>
      </c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s="7" customFormat="1" ht="15.75">
      <c r="A425" s="79" t="s">
        <v>361</v>
      </c>
      <c r="B425" s="27">
        <v>847</v>
      </c>
      <c r="C425" s="22">
        <v>1003</v>
      </c>
      <c r="D425" s="22" t="s">
        <v>347</v>
      </c>
      <c r="E425" s="22" t="s">
        <v>360</v>
      </c>
      <c r="F425" s="47">
        <f t="shared" si="29"/>
        <v>7685133</v>
      </c>
      <c r="G425" s="47">
        <f t="shared" si="29"/>
        <v>7295645.06</v>
      </c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s="7" customFormat="1" ht="31.5">
      <c r="A426" s="88" t="s">
        <v>363</v>
      </c>
      <c r="B426" s="27">
        <v>847</v>
      </c>
      <c r="C426" s="22">
        <v>1003</v>
      </c>
      <c r="D426" s="22" t="s">
        <v>347</v>
      </c>
      <c r="E426" s="22" t="s">
        <v>362</v>
      </c>
      <c r="F426" s="47">
        <f t="shared" si="29"/>
        <v>7685133</v>
      </c>
      <c r="G426" s="47">
        <f t="shared" si="29"/>
        <v>7295645.06</v>
      </c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s="7" customFormat="1" ht="31.5">
      <c r="A427" s="91" t="s">
        <v>369</v>
      </c>
      <c r="B427" s="27">
        <v>847</v>
      </c>
      <c r="C427" s="22">
        <v>1003</v>
      </c>
      <c r="D427" s="22" t="s">
        <v>347</v>
      </c>
      <c r="E427" s="22" t="s">
        <v>368</v>
      </c>
      <c r="F427" s="47">
        <v>7685133</v>
      </c>
      <c r="G427" s="47">
        <v>7295645.06</v>
      </c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s="7" customFormat="1" ht="31.5">
      <c r="A428" s="91" t="s">
        <v>348</v>
      </c>
      <c r="B428" s="23" t="s">
        <v>568</v>
      </c>
      <c r="C428" s="22" t="s">
        <v>47</v>
      </c>
      <c r="D428" s="22" t="s">
        <v>551</v>
      </c>
      <c r="E428" s="22" t="s">
        <v>37</v>
      </c>
      <c r="F428" s="47">
        <f aca="true" t="shared" si="30" ref="F428:G430">F429</f>
        <v>100127415</v>
      </c>
      <c r="G428" s="47">
        <f t="shared" si="30"/>
        <v>60744294.97</v>
      </c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s="7" customFormat="1" ht="15.75">
      <c r="A429" s="79" t="s">
        <v>361</v>
      </c>
      <c r="B429" s="27">
        <v>847</v>
      </c>
      <c r="C429" s="22">
        <v>1003</v>
      </c>
      <c r="D429" s="22" t="s">
        <v>551</v>
      </c>
      <c r="E429" s="22" t="s">
        <v>360</v>
      </c>
      <c r="F429" s="47">
        <f t="shared" si="30"/>
        <v>100127415</v>
      </c>
      <c r="G429" s="47">
        <f t="shared" si="30"/>
        <v>60744294.97</v>
      </c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s="7" customFormat="1" ht="31.5">
      <c r="A430" s="88" t="s">
        <v>363</v>
      </c>
      <c r="B430" s="27">
        <v>847</v>
      </c>
      <c r="C430" s="22">
        <v>1003</v>
      </c>
      <c r="D430" s="22" t="s">
        <v>551</v>
      </c>
      <c r="E430" s="22" t="s">
        <v>362</v>
      </c>
      <c r="F430" s="47">
        <f t="shared" si="30"/>
        <v>100127415</v>
      </c>
      <c r="G430" s="47">
        <f t="shared" si="30"/>
        <v>60744294.97</v>
      </c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s="7" customFormat="1" ht="31.5">
      <c r="A431" s="91" t="s">
        <v>369</v>
      </c>
      <c r="B431" s="27">
        <v>847</v>
      </c>
      <c r="C431" s="22">
        <v>1003</v>
      </c>
      <c r="D431" s="22" t="s">
        <v>551</v>
      </c>
      <c r="E431" s="22" t="s">
        <v>368</v>
      </c>
      <c r="F431" s="47">
        <v>100127415</v>
      </c>
      <c r="G431" s="47">
        <v>60744294.97</v>
      </c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s="7" customFormat="1" ht="15.75">
      <c r="A432" s="79" t="s">
        <v>463</v>
      </c>
      <c r="B432" s="27">
        <v>847</v>
      </c>
      <c r="C432" s="22">
        <v>1003</v>
      </c>
      <c r="D432" s="22" t="s">
        <v>464</v>
      </c>
      <c r="E432" s="22" t="s">
        <v>37</v>
      </c>
      <c r="F432" s="47">
        <f>SUM(F433,F437,F441,F445,F449,F453,F455,F459)</f>
        <v>16245000</v>
      </c>
      <c r="G432" s="47">
        <f>SUM(G433,G437,G441,G445,G449,G453,G455,G459)</f>
        <v>14527433.47</v>
      </c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s="7" customFormat="1" ht="16.5" customHeight="1">
      <c r="A433" s="80" t="s">
        <v>81</v>
      </c>
      <c r="B433" s="27">
        <v>847</v>
      </c>
      <c r="C433" s="22">
        <v>1003</v>
      </c>
      <c r="D433" s="22" t="s">
        <v>151</v>
      </c>
      <c r="E433" s="22" t="s">
        <v>37</v>
      </c>
      <c r="F433" s="47">
        <f aca="true" t="shared" si="31" ref="F433:G435">F434</f>
        <v>1050000</v>
      </c>
      <c r="G433" s="47">
        <f t="shared" si="31"/>
        <v>914730</v>
      </c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s="7" customFormat="1" ht="15.75">
      <c r="A434" s="79" t="s">
        <v>361</v>
      </c>
      <c r="B434" s="27">
        <v>847</v>
      </c>
      <c r="C434" s="22">
        <v>1003</v>
      </c>
      <c r="D434" s="22" t="s">
        <v>151</v>
      </c>
      <c r="E434" s="22" t="s">
        <v>360</v>
      </c>
      <c r="F434" s="47">
        <f t="shared" si="31"/>
        <v>1050000</v>
      </c>
      <c r="G434" s="47">
        <f t="shared" si="31"/>
        <v>914730</v>
      </c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s="7" customFormat="1" ht="31.5">
      <c r="A435" s="88" t="s">
        <v>363</v>
      </c>
      <c r="B435" s="27">
        <v>847</v>
      </c>
      <c r="C435" s="22">
        <v>1003</v>
      </c>
      <c r="D435" s="22" t="s">
        <v>151</v>
      </c>
      <c r="E435" s="22" t="s">
        <v>362</v>
      </c>
      <c r="F435" s="47">
        <f t="shared" si="31"/>
        <v>1050000</v>
      </c>
      <c r="G435" s="47">
        <f t="shared" si="31"/>
        <v>914730</v>
      </c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s="7" customFormat="1" ht="31.5">
      <c r="A436" s="91" t="s">
        <v>369</v>
      </c>
      <c r="B436" s="27">
        <v>847</v>
      </c>
      <c r="C436" s="22">
        <v>1003</v>
      </c>
      <c r="D436" s="22" t="s">
        <v>151</v>
      </c>
      <c r="E436" s="22" t="s">
        <v>368</v>
      </c>
      <c r="F436" s="47">
        <v>1050000</v>
      </c>
      <c r="G436" s="47">
        <v>914730</v>
      </c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s="3" customFormat="1" ht="16.5" customHeight="1">
      <c r="A437" s="79" t="s">
        <v>19</v>
      </c>
      <c r="B437" s="27">
        <v>847</v>
      </c>
      <c r="C437" s="22" t="s">
        <v>47</v>
      </c>
      <c r="D437" s="22" t="s">
        <v>575</v>
      </c>
      <c r="E437" s="22" t="s">
        <v>37</v>
      </c>
      <c r="F437" s="47">
        <f aca="true" t="shared" si="32" ref="F437:G439">F438</f>
        <v>6000000</v>
      </c>
      <c r="G437" s="47">
        <f t="shared" si="32"/>
        <v>5885910.66</v>
      </c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s="3" customFormat="1" ht="15.75">
      <c r="A438" s="79" t="s">
        <v>361</v>
      </c>
      <c r="B438" s="27">
        <v>847</v>
      </c>
      <c r="C438" s="22">
        <v>1003</v>
      </c>
      <c r="D438" s="22" t="s">
        <v>575</v>
      </c>
      <c r="E438" s="22" t="s">
        <v>360</v>
      </c>
      <c r="F438" s="47">
        <f t="shared" si="32"/>
        <v>6000000</v>
      </c>
      <c r="G438" s="47">
        <f t="shared" si="32"/>
        <v>5885910.66</v>
      </c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s="3" customFormat="1" ht="31.5">
      <c r="A439" s="88" t="s">
        <v>363</v>
      </c>
      <c r="B439" s="27">
        <v>847</v>
      </c>
      <c r="C439" s="22">
        <v>1003</v>
      </c>
      <c r="D439" s="22" t="s">
        <v>575</v>
      </c>
      <c r="E439" s="22" t="s">
        <v>362</v>
      </c>
      <c r="F439" s="47">
        <f t="shared" si="32"/>
        <v>6000000</v>
      </c>
      <c r="G439" s="47">
        <f t="shared" si="32"/>
        <v>5885910.66</v>
      </c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s="3" customFormat="1" ht="31.5">
      <c r="A440" s="91" t="s">
        <v>369</v>
      </c>
      <c r="B440" s="27">
        <v>847</v>
      </c>
      <c r="C440" s="22">
        <v>1003</v>
      </c>
      <c r="D440" s="22" t="s">
        <v>575</v>
      </c>
      <c r="E440" s="22" t="s">
        <v>368</v>
      </c>
      <c r="F440" s="47">
        <v>6000000</v>
      </c>
      <c r="G440" s="47">
        <v>5885910.66</v>
      </c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s="3" customFormat="1" ht="15.75">
      <c r="A441" s="80" t="s">
        <v>82</v>
      </c>
      <c r="B441" s="27">
        <v>847</v>
      </c>
      <c r="C441" s="22">
        <v>1003</v>
      </c>
      <c r="D441" s="22" t="s">
        <v>5</v>
      </c>
      <c r="E441" s="22" t="s">
        <v>37</v>
      </c>
      <c r="F441" s="47">
        <f aca="true" t="shared" si="33" ref="F441:G443">F442</f>
        <v>1040000</v>
      </c>
      <c r="G441" s="47">
        <f t="shared" si="33"/>
        <v>963308.5</v>
      </c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s="3" customFormat="1" ht="15.75">
      <c r="A442" s="79" t="s">
        <v>361</v>
      </c>
      <c r="B442" s="27">
        <v>847</v>
      </c>
      <c r="C442" s="22">
        <v>1003</v>
      </c>
      <c r="D442" s="22" t="s">
        <v>5</v>
      </c>
      <c r="E442" s="22" t="s">
        <v>360</v>
      </c>
      <c r="F442" s="47">
        <f t="shared" si="33"/>
        <v>1040000</v>
      </c>
      <c r="G442" s="47">
        <f t="shared" si="33"/>
        <v>963308.5</v>
      </c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s="3" customFormat="1" ht="31.5">
      <c r="A443" s="88" t="s">
        <v>363</v>
      </c>
      <c r="B443" s="27">
        <v>847</v>
      </c>
      <c r="C443" s="22">
        <v>1003</v>
      </c>
      <c r="D443" s="22" t="s">
        <v>5</v>
      </c>
      <c r="E443" s="22" t="s">
        <v>362</v>
      </c>
      <c r="F443" s="47">
        <f t="shared" si="33"/>
        <v>1040000</v>
      </c>
      <c r="G443" s="47">
        <f t="shared" si="33"/>
        <v>963308.5</v>
      </c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s="3" customFormat="1" ht="31.5">
      <c r="A444" s="91" t="s">
        <v>369</v>
      </c>
      <c r="B444" s="27">
        <v>847</v>
      </c>
      <c r="C444" s="22">
        <v>1003</v>
      </c>
      <c r="D444" s="22" t="s">
        <v>5</v>
      </c>
      <c r="E444" s="22" t="s">
        <v>368</v>
      </c>
      <c r="F444" s="47">
        <v>1040000</v>
      </c>
      <c r="G444" s="47">
        <v>963308.5</v>
      </c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s="3" customFormat="1" ht="80.25" customHeight="1">
      <c r="A445" s="80" t="s">
        <v>55</v>
      </c>
      <c r="B445" s="27">
        <v>847</v>
      </c>
      <c r="C445" s="22" t="s">
        <v>47</v>
      </c>
      <c r="D445" s="22" t="s">
        <v>576</v>
      </c>
      <c r="E445" s="22" t="s">
        <v>37</v>
      </c>
      <c r="F445" s="47">
        <f aca="true" t="shared" si="34" ref="F445:G447">F446</f>
        <v>3475000</v>
      </c>
      <c r="G445" s="47">
        <f t="shared" si="34"/>
        <v>2789762.05</v>
      </c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s="3" customFormat="1" ht="15.75">
      <c r="A446" s="79" t="s">
        <v>361</v>
      </c>
      <c r="B446" s="27">
        <v>847</v>
      </c>
      <c r="C446" s="22">
        <v>1003</v>
      </c>
      <c r="D446" s="22" t="s">
        <v>576</v>
      </c>
      <c r="E446" s="22" t="s">
        <v>360</v>
      </c>
      <c r="F446" s="47">
        <f t="shared" si="34"/>
        <v>3475000</v>
      </c>
      <c r="G446" s="47">
        <f t="shared" si="34"/>
        <v>2789762.05</v>
      </c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s="3" customFormat="1" ht="31.5">
      <c r="A447" s="88" t="s">
        <v>363</v>
      </c>
      <c r="B447" s="27">
        <v>847</v>
      </c>
      <c r="C447" s="22">
        <v>1003</v>
      </c>
      <c r="D447" s="22" t="s">
        <v>576</v>
      </c>
      <c r="E447" s="22" t="s">
        <v>362</v>
      </c>
      <c r="F447" s="47">
        <f t="shared" si="34"/>
        <v>3475000</v>
      </c>
      <c r="G447" s="47">
        <f t="shared" si="34"/>
        <v>2789762.05</v>
      </c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s="3" customFormat="1" ht="31.5">
      <c r="A448" s="91" t="s">
        <v>369</v>
      </c>
      <c r="B448" s="27">
        <v>847</v>
      </c>
      <c r="C448" s="22">
        <v>1003</v>
      </c>
      <c r="D448" s="22" t="s">
        <v>576</v>
      </c>
      <c r="E448" s="22" t="s">
        <v>368</v>
      </c>
      <c r="F448" s="47">
        <v>3475000</v>
      </c>
      <c r="G448" s="47">
        <v>2789762.05</v>
      </c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s="3" customFormat="1" ht="47.25">
      <c r="A449" s="80" t="s">
        <v>579</v>
      </c>
      <c r="B449" s="27">
        <v>847</v>
      </c>
      <c r="C449" s="22" t="s">
        <v>47</v>
      </c>
      <c r="D449" s="22" t="s">
        <v>577</v>
      </c>
      <c r="E449" s="22" t="s">
        <v>37</v>
      </c>
      <c r="F449" s="47">
        <f aca="true" t="shared" si="35" ref="F449:G451">F450</f>
        <v>30000</v>
      </c>
      <c r="G449" s="47">
        <f t="shared" si="35"/>
        <v>26831.42</v>
      </c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s="3" customFormat="1" ht="15.75">
      <c r="A450" s="79" t="s">
        <v>361</v>
      </c>
      <c r="B450" s="27">
        <v>847</v>
      </c>
      <c r="C450" s="22" t="s">
        <v>47</v>
      </c>
      <c r="D450" s="22" t="s">
        <v>577</v>
      </c>
      <c r="E450" s="22" t="s">
        <v>360</v>
      </c>
      <c r="F450" s="47">
        <f t="shared" si="35"/>
        <v>30000</v>
      </c>
      <c r="G450" s="47">
        <f t="shared" si="35"/>
        <v>26831.42</v>
      </c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s="3" customFormat="1" ht="31.5">
      <c r="A451" s="88" t="s">
        <v>363</v>
      </c>
      <c r="B451" s="27">
        <v>847</v>
      </c>
      <c r="C451" s="22">
        <v>1003</v>
      </c>
      <c r="D451" s="22" t="s">
        <v>577</v>
      </c>
      <c r="E451" s="22" t="s">
        <v>362</v>
      </c>
      <c r="F451" s="47">
        <f t="shared" si="35"/>
        <v>30000</v>
      </c>
      <c r="G451" s="47">
        <f t="shared" si="35"/>
        <v>26831.42</v>
      </c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s="3" customFormat="1" ht="31.5">
      <c r="A452" s="91" t="s">
        <v>369</v>
      </c>
      <c r="B452" s="27">
        <v>847</v>
      </c>
      <c r="C452" s="22">
        <v>1003</v>
      </c>
      <c r="D452" s="22" t="s">
        <v>577</v>
      </c>
      <c r="E452" s="22" t="s">
        <v>368</v>
      </c>
      <c r="F452" s="47">
        <v>30000</v>
      </c>
      <c r="G452" s="47">
        <v>26831.42</v>
      </c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s="3" customFormat="1" ht="31.5">
      <c r="A453" s="80" t="s">
        <v>574</v>
      </c>
      <c r="B453" s="27">
        <v>847</v>
      </c>
      <c r="C453" s="22" t="s">
        <v>47</v>
      </c>
      <c r="D453" s="22" t="s">
        <v>578</v>
      </c>
      <c r="E453" s="22" t="s">
        <v>37</v>
      </c>
      <c r="F453" s="47">
        <f>F454</f>
        <v>150000</v>
      </c>
      <c r="G453" s="47">
        <f>G454</f>
        <v>45391.5</v>
      </c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s="3" customFormat="1" ht="16.5" customHeight="1">
      <c r="A454" s="80" t="s">
        <v>451</v>
      </c>
      <c r="B454" s="27">
        <v>847</v>
      </c>
      <c r="C454" s="22" t="s">
        <v>47</v>
      </c>
      <c r="D454" s="22" t="s">
        <v>578</v>
      </c>
      <c r="E454" s="22" t="s">
        <v>414</v>
      </c>
      <c r="F454" s="47">
        <v>150000</v>
      </c>
      <c r="G454" s="47">
        <v>45391.5</v>
      </c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s="7" customFormat="1" ht="126">
      <c r="A455" s="80" t="s">
        <v>555</v>
      </c>
      <c r="B455" s="27">
        <v>847</v>
      </c>
      <c r="C455" s="22" t="s">
        <v>47</v>
      </c>
      <c r="D455" s="22" t="s">
        <v>150</v>
      </c>
      <c r="E455" s="22" t="s">
        <v>37</v>
      </c>
      <c r="F455" s="47">
        <f aca="true" t="shared" si="36" ref="F455:G457">F456</f>
        <v>3500000</v>
      </c>
      <c r="G455" s="47">
        <f t="shared" si="36"/>
        <v>3500000</v>
      </c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s="7" customFormat="1" ht="15.75">
      <c r="A456" s="79" t="s">
        <v>361</v>
      </c>
      <c r="B456" s="27">
        <v>847</v>
      </c>
      <c r="C456" s="22">
        <v>1003</v>
      </c>
      <c r="D456" s="22" t="s">
        <v>150</v>
      </c>
      <c r="E456" s="22" t="s">
        <v>360</v>
      </c>
      <c r="F456" s="47">
        <f t="shared" si="36"/>
        <v>3500000</v>
      </c>
      <c r="G456" s="47">
        <f t="shared" si="36"/>
        <v>3500000</v>
      </c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s="7" customFormat="1" ht="31.5">
      <c r="A457" s="80" t="s">
        <v>382</v>
      </c>
      <c r="B457" s="27">
        <v>847</v>
      </c>
      <c r="C457" s="22">
        <v>1003</v>
      </c>
      <c r="D457" s="22" t="s">
        <v>150</v>
      </c>
      <c r="E457" s="22" t="s">
        <v>383</v>
      </c>
      <c r="F457" s="47">
        <f t="shared" si="36"/>
        <v>3500000</v>
      </c>
      <c r="G457" s="47">
        <f t="shared" si="36"/>
        <v>3500000</v>
      </c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s="7" customFormat="1" ht="15.75">
      <c r="A458" s="80" t="s">
        <v>386</v>
      </c>
      <c r="B458" s="27">
        <v>847</v>
      </c>
      <c r="C458" s="22">
        <v>1003</v>
      </c>
      <c r="D458" s="22" t="s">
        <v>150</v>
      </c>
      <c r="E458" s="22" t="s">
        <v>385</v>
      </c>
      <c r="F458" s="47">
        <v>3500000</v>
      </c>
      <c r="G458" s="47">
        <v>3500000</v>
      </c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s="7" customFormat="1" ht="79.5" customHeight="1">
      <c r="A459" s="80" t="s">
        <v>302</v>
      </c>
      <c r="B459" s="27">
        <v>847</v>
      </c>
      <c r="C459" s="22" t="s">
        <v>47</v>
      </c>
      <c r="D459" s="22" t="s">
        <v>207</v>
      </c>
      <c r="E459" s="22" t="s">
        <v>37</v>
      </c>
      <c r="F459" s="47">
        <f aca="true" t="shared" si="37" ref="F459:G461">F460</f>
        <v>1000000</v>
      </c>
      <c r="G459" s="47">
        <f t="shared" si="37"/>
        <v>401499.34</v>
      </c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s="7" customFormat="1" ht="15.75">
      <c r="A460" s="79" t="s">
        <v>361</v>
      </c>
      <c r="B460" s="27">
        <v>847</v>
      </c>
      <c r="C460" s="22" t="s">
        <v>47</v>
      </c>
      <c r="D460" s="22" t="s">
        <v>207</v>
      </c>
      <c r="E460" s="22" t="s">
        <v>360</v>
      </c>
      <c r="F460" s="47">
        <f t="shared" si="37"/>
        <v>1000000</v>
      </c>
      <c r="G460" s="47">
        <f t="shared" si="37"/>
        <v>401499.34</v>
      </c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s="7" customFormat="1" ht="31.5">
      <c r="A461" s="80" t="s">
        <v>382</v>
      </c>
      <c r="B461" s="27">
        <v>847</v>
      </c>
      <c r="C461" s="22" t="s">
        <v>47</v>
      </c>
      <c r="D461" s="22" t="s">
        <v>207</v>
      </c>
      <c r="E461" s="22" t="s">
        <v>383</v>
      </c>
      <c r="F461" s="47">
        <f t="shared" si="37"/>
        <v>1000000</v>
      </c>
      <c r="G461" s="47">
        <f t="shared" si="37"/>
        <v>401499.34</v>
      </c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s="7" customFormat="1" ht="15.75">
      <c r="A462" s="80" t="s">
        <v>386</v>
      </c>
      <c r="B462" s="27">
        <v>847</v>
      </c>
      <c r="C462" s="22" t="s">
        <v>47</v>
      </c>
      <c r="D462" s="22" t="s">
        <v>207</v>
      </c>
      <c r="E462" s="22" t="s">
        <v>385</v>
      </c>
      <c r="F462" s="47">
        <v>1000000</v>
      </c>
      <c r="G462" s="47">
        <v>401499.34</v>
      </c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s="7" customFormat="1" ht="15.75">
      <c r="A463" s="80" t="s">
        <v>3</v>
      </c>
      <c r="B463" s="27">
        <v>847</v>
      </c>
      <c r="C463" s="22" t="s">
        <v>47</v>
      </c>
      <c r="D463" s="22" t="s">
        <v>448</v>
      </c>
      <c r="E463" s="22" t="s">
        <v>37</v>
      </c>
      <c r="F463" s="47">
        <f aca="true" t="shared" si="38" ref="F463:G467">F464</f>
        <v>39425613.92</v>
      </c>
      <c r="G463" s="47">
        <f t="shared" si="38"/>
        <v>22287938.77</v>
      </c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s="7" customFormat="1" ht="47.25">
      <c r="A464" s="80" t="s">
        <v>232</v>
      </c>
      <c r="B464" s="27">
        <v>847</v>
      </c>
      <c r="C464" s="22" t="s">
        <v>47</v>
      </c>
      <c r="D464" s="22" t="s">
        <v>234</v>
      </c>
      <c r="E464" s="22" t="s">
        <v>37</v>
      </c>
      <c r="F464" s="47">
        <f t="shared" si="38"/>
        <v>39425613.92</v>
      </c>
      <c r="G464" s="47">
        <f t="shared" si="38"/>
        <v>22287938.77</v>
      </c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s="7" customFormat="1" ht="63">
      <c r="A465" s="80" t="s">
        <v>233</v>
      </c>
      <c r="B465" s="27">
        <v>847</v>
      </c>
      <c r="C465" s="22" t="s">
        <v>47</v>
      </c>
      <c r="D465" s="22" t="s">
        <v>235</v>
      </c>
      <c r="E465" s="22" t="s">
        <v>37</v>
      </c>
      <c r="F465" s="47">
        <f t="shared" si="38"/>
        <v>39425613.92</v>
      </c>
      <c r="G465" s="47">
        <f t="shared" si="38"/>
        <v>22287938.77</v>
      </c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s="7" customFormat="1" ht="15.75">
      <c r="A466" s="80" t="s">
        <v>361</v>
      </c>
      <c r="B466" s="27">
        <v>847</v>
      </c>
      <c r="C466" s="22" t="s">
        <v>47</v>
      </c>
      <c r="D466" s="22" t="s">
        <v>235</v>
      </c>
      <c r="E466" s="22" t="s">
        <v>360</v>
      </c>
      <c r="F466" s="47">
        <f t="shared" si="38"/>
        <v>39425613.92</v>
      </c>
      <c r="G466" s="47">
        <f t="shared" si="38"/>
        <v>22287938.77</v>
      </c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s="7" customFormat="1" ht="31.5">
      <c r="A467" s="80" t="s">
        <v>382</v>
      </c>
      <c r="B467" s="27">
        <v>847</v>
      </c>
      <c r="C467" s="22" t="s">
        <v>47</v>
      </c>
      <c r="D467" s="22" t="s">
        <v>235</v>
      </c>
      <c r="E467" s="22" t="s">
        <v>383</v>
      </c>
      <c r="F467" s="47">
        <f t="shared" si="38"/>
        <v>39425613.92</v>
      </c>
      <c r="G467" s="47">
        <f t="shared" si="38"/>
        <v>22287938.77</v>
      </c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s="7" customFormat="1" ht="15.75">
      <c r="A468" s="80" t="s">
        <v>183</v>
      </c>
      <c r="B468" s="27">
        <v>847</v>
      </c>
      <c r="C468" s="22" t="s">
        <v>47</v>
      </c>
      <c r="D468" s="22" t="s">
        <v>235</v>
      </c>
      <c r="E468" s="22" t="s">
        <v>184</v>
      </c>
      <c r="F468" s="47">
        <v>39425613.92</v>
      </c>
      <c r="G468" s="47">
        <v>22287938.77</v>
      </c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s="7" customFormat="1" ht="15.75">
      <c r="A469" s="91" t="s">
        <v>427</v>
      </c>
      <c r="B469" s="27">
        <v>847</v>
      </c>
      <c r="C469" s="22" t="s">
        <v>47</v>
      </c>
      <c r="D469" s="22" t="s">
        <v>428</v>
      </c>
      <c r="E469" s="22" t="s">
        <v>37</v>
      </c>
      <c r="F469" s="47">
        <f>SUM(F470,F475)</f>
        <v>263991961.43</v>
      </c>
      <c r="G469" s="47">
        <f>SUM(G470,G475)</f>
        <v>253905132.94</v>
      </c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s="7" customFormat="1" ht="47.25">
      <c r="A470" s="91" t="s">
        <v>236</v>
      </c>
      <c r="B470" s="27">
        <v>847</v>
      </c>
      <c r="C470" s="22" t="s">
        <v>47</v>
      </c>
      <c r="D470" s="22" t="s">
        <v>237</v>
      </c>
      <c r="E470" s="22" t="s">
        <v>37</v>
      </c>
      <c r="F470" s="47">
        <f>F471</f>
        <v>5494376.43</v>
      </c>
      <c r="G470" s="47">
        <f>G471</f>
        <v>5494376.43</v>
      </c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s="7" customFormat="1" ht="47.25">
      <c r="A471" s="91" t="s">
        <v>238</v>
      </c>
      <c r="B471" s="27">
        <v>847</v>
      </c>
      <c r="C471" s="22" t="s">
        <v>47</v>
      </c>
      <c r="D471" s="22" t="s">
        <v>239</v>
      </c>
      <c r="E471" s="22" t="s">
        <v>37</v>
      </c>
      <c r="F471" s="47">
        <f>F472</f>
        <v>5494376.43</v>
      </c>
      <c r="G471" s="47">
        <f>G472</f>
        <v>5494376.43</v>
      </c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s="7" customFormat="1" ht="15.75">
      <c r="A472" s="91" t="s">
        <v>361</v>
      </c>
      <c r="B472" s="27">
        <v>847</v>
      </c>
      <c r="C472" s="22" t="s">
        <v>47</v>
      </c>
      <c r="D472" s="22" t="s">
        <v>239</v>
      </c>
      <c r="E472" s="22" t="s">
        <v>360</v>
      </c>
      <c r="F472" s="47">
        <f>SUM(F473)</f>
        <v>5494376.43</v>
      </c>
      <c r="G472" s="47">
        <f>SUM(G473)</f>
        <v>5494376.43</v>
      </c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s="7" customFormat="1" ht="31.5">
      <c r="A473" s="88" t="s">
        <v>363</v>
      </c>
      <c r="B473" s="27">
        <v>847</v>
      </c>
      <c r="C473" s="22">
        <v>1003</v>
      </c>
      <c r="D473" s="22" t="s">
        <v>239</v>
      </c>
      <c r="E473" s="22" t="s">
        <v>362</v>
      </c>
      <c r="F473" s="47">
        <f>F474</f>
        <v>5494376.43</v>
      </c>
      <c r="G473" s="47">
        <f>G474</f>
        <v>5494376.43</v>
      </c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s="7" customFormat="1" ht="31.5">
      <c r="A474" s="91" t="s">
        <v>369</v>
      </c>
      <c r="B474" s="27">
        <v>847</v>
      </c>
      <c r="C474" s="22">
        <v>1003</v>
      </c>
      <c r="D474" s="22" t="s">
        <v>239</v>
      </c>
      <c r="E474" s="22" t="s">
        <v>368</v>
      </c>
      <c r="F474" s="47">
        <v>5494376.43</v>
      </c>
      <c r="G474" s="47">
        <v>5494376.43</v>
      </c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s="7" customFormat="1" ht="31.5">
      <c r="A475" s="79" t="s">
        <v>393</v>
      </c>
      <c r="B475" s="27">
        <v>847</v>
      </c>
      <c r="C475" s="22" t="s">
        <v>47</v>
      </c>
      <c r="D475" s="22" t="s">
        <v>373</v>
      </c>
      <c r="E475" s="22" t="s">
        <v>37</v>
      </c>
      <c r="F475" s="47">
        <f>SUM(F476,F480,F484,F488,F492,F496,F500,F504)</f>
        <v>258497585</v>
      </c>
      <c r="G475" s="47">
        <f>SUM(G476,G480,G484,G488,G492,G496,G500,G504)</f>
        <v>248410756.51</v>
      </c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s="7" customFormat="1" ht="94.5">
      <c r="A476" s="92" t="s">
        <v>394</v>
      </c>
      <c r="B476" s="27">
        <v>847</v>
      </c>
      <c r="C476" s="22" t="s">
        <v>47</v>
      </c>
      <c r="D476" s="22" t="s">
        <v>374</v>
      </c>
      <c r="E476" s="22" t="s">
        <v>37</v>
      </c>
      <c r="F476" s="47">
        <f aca="true" t="shared" si="39" ref="F476:G478">F477</f>
        <v>114218432</v>
      </c>
      <c r="G476" s="47">
        <f t="shared" si="39"/>
        <v>109195535.86</v>
      </c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s="7" customFormat="1" ht="15.75">
      <c r="A477" s="79" t="s">
        <v>361</v>
      </c>
      <c r="B477" s="27">
        <v>847</v>
      </c>
      <c r="C477" s="22">
        <v>1003</v>
      </c>
      <c r="D477" s="22" t="s">
        <v>374</v>
      </c>
      <c r="E477" s="22" t="s">
        <v>360</v>
      </c>
      <c r="F477" s="47">
        <f t="shared" si="39"/>
        <v>114218432</v>
      </c>
      <c r="G477" s="47">
        <f t="shared" si="39"/>
        <v>109195535.86</v>
      </c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s="7" customFormat="1" ht="31.5">
      <c r="A478" s="88" t="s">
        <v>363</v>
      </c>
      <c r="B478" s="27">
        <v>847</v>
      </c>
      <c r="C478" s="22">
        <v>1003</v>
      </c>
      <c r="D478" s="22" t="s">
        <v>374</v>
      </c>
      <c r="E478" s="22" t="s">
        <v>362</v>
      </c>
      <c r="F478" s="47">
        <f t="shared" si="39"/>
        <v>114218432</v>
      </c>
      <c r="G478" s="47">
        <f t="shared" si="39"/>
        <v>109195535.86</v>
      </c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s="7" customFormat="1" ht="31.5">
      <c r="A479" s="91" t="s">
        <v>369</v>
      </c>
      <c r="B479" s="27">
        <v>847</v>
      </c>
      <c r="C479" s="22">
        <v>1003</v>
      </c>
      <c r="D479" s="22" t="s">
        <v>374</v>
      </c>
      <c r="E479" s="22" t="s">
        <v>368</v>
      </c>
      <c r="F479" s="47">
        <v>114218432</v>
      </c>
      <c r="G479" s="47">
        <v>109195535.86</v>
      </c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s="7" customFormat="1" ht="144" customHeight="1">
      <c r="A480" s="92" t="s">
        <v>396</v>
      </c>
      <c r="B480" s="27">
        <v>847</v>
      </c>
      <c r="C480" s="22">
        <v>1003</v>
      </c>
      <c r="D480" s="22" t="s">
        <v>376</v>
      </c>
      <c r="E480" s="22" t="s">
        <v>37</v>
      </c>
      <c r="F480" s="47">
        <f aca="true" t="shared" si="40" ref="F480:G482">F481</f>
        <v>3448654</v>
      </c>
      <c r="G480" s="47">
        <f t="shared" si="40"/>
        <v>2728993.16</v>
      </c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s="7" customFormat="1" ht="15.75">
      <c r="A481" s="79" t="s">
        <v>361</v>
      </c>
      <c r="B481" s="27">
        <v>847</v>
      </c>
      <c r="C481" s="22">
        <v>1003</v>
      </c>
      <c r="D481" s="22" t="s">
        <v>376</v>
      </c>
      <c r="E481" s="22" t="s">
        <v>360</v>
      </c>
      <c r="F481" s="47">
        <f t="shared" si="40"/>
        <v>3448654</v>
      </c>
      <c r="G481" s="47">
        <f t="shared" si="40"/>
        <v>2728993.16</v>
      </c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s="7" customFormat="1" ht="31.5">
      <c r="A482" s="88" t="s">
        <v>363</v>
      </c>
      <c r="B482" s="27">
        <v>847</v>
      </c>
      <c r="C482" s="22">
        <v>1003</v>
      </c>
      <c r="D482" s="22" t="s">
        <v>376</v>
      </c>
      <c r="E482" s="22" t="s">
        <v>362</v>
      </c>
      <c r="F482" s="47">
        <f t="shared" si="40"/>
        <v>3448654</v>
      </c>
      <c r="G482" s="47">
        <f t="shared" si="40"/>
        <v>2728993.16</v>
      </c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s="7" customFormat="1" ht="31.5">
      <c r="A483" s="91" t="s">
        <v>369</v>
      </c>
      <c r="B483" s="27">
        <v>847</v>
      </c>
      <c r="C483" s="22">
        <v>1003</v>
      </c>
      <c r="D483" s="22" t="s">
        <v>376</v>
      </c>
      <c r="E483" s="22" t="s">
        <v>368</v>
      </c>
      <c r="F483" s="47">
        <v>3448654</v>
      </c>
      <c r="G483" s="47">
        <v>2728993.16</v>
      </c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s="7" customFormat="1" ht="81" customHeight="1">
      <c r="A484" s="79" t="s">
        <v>223</v>
      </c>
      <c r="B484" s="27">
        <v>847</v>
      </c>
      <c r="C484" s="22">
        <v>1003</v>
      </c>
      <c r="D484" s="22" t="s">
        <v>375</v>
      </c>
      <c r="E484" s="22" t="s">
        <v>37</v>
      </c>
      <c r="F484" s="47">
        <f aca="true" t="shared" si="41" ref="F484:G486">F485</f>
        <v>24225241</v>
      </c>
      <c r="G484" s="47">
        <f t="shared" si="41"/>
        <v>21862722.69</v>
      </c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s="7" customFormat="1" ht="15.75">
      <c r="A485" s="79" t="s">
        <v>361</v>
      </c>
      <c r="B485" s="27">
        <v>847</v>
      </c>
      <c r="C485" s="22">
        <v>1003</v>
      </c>
      <c r="D485" s="22" t="s">
        <v>375</v>
      </c>
      <c r="E485" s="22" t="s">
        <v>360</v>
      </c>
      <c r="F485" s="47">
        <f t="shared" si="41"/>
        <v>24225241</v>
      </c>
      <c r="G485" s="47">
        <f t="shared" si="41"/>
        <v>21862722.69</v>
      </c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s="7" customFormat="1" ht="31.5">
      <c r="A486" s="88" t="s">
        <v>363</v>
      </c>
      <c r="B486" s="27">
        <v>847</v>
      </c>
      <c r="C486" s="22">
        <v>1003</v>
      </c>
      <c r="D486" s="22" t="s">
        <v>375</v>
      </c>
      <c r="E486" s="22" t="s">
        <v>362</v>
      </c>
      <c r="F486" s="47">
        <f t="shared" si="41"/>
        <v>24225241</v>
      </c>
      <c r="G486" s="47">
        <f t="shared" si="41"/>
        <v>21862722.69</v>
      </c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s="7" customFormat="1" ht="31.5">
      <c r="A487" s="80" t="s">
        <v>364</v>
      </c>
      <c r="B487" s="27">
        <v>847</v>
      </c>
      <c r="C487" s="22">
        <v>1003</v>
      </c>
      <c r="D487" s="22" t="s">
        <v>375</v>
      </c>
      <c r="E487" s="22" t="s">
        <v>370</v>
      </c>
      <c r="F487" s="47">
        <v>24225241</v>
      </c>
      <c r="G487" s="47">
        <v>21862722.69</v>
      </c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s="7" customFormat="1" ht="31.5">
      <c r="A488" s="79" t="s">
        <v>397</v>
      </c>
      <c r="B488" s="27">
        <v>847</v>
      </c>
      <c r="C488" s="22">
        <v>1003</v>
      </c>
      <c r="D488" s="22" t="s">
        <v>377</v>
      </c>
      <c r="E488" s="22" t="s">
        <v>37</v>
      </c>
      <c r="F488" s="47">
        <f aca="true" t="shared" si="42" ref="F488:G490">F489</f>
        <v>10426606</v>
      </c>
      <c r="G488" s="47">
        <f t="shared" si="42"/>
        <v>10159862.82</v>
      </c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s="7" customFormat="1" ht="15.75">
      <c r="A489" s="79" t="s">
        <v>361</v>
      </c>
      <c r="B489" s="27">
        <v>847</v>
      </c>
      <c r="C489" s="22">
        <v>1003</v>
      </c>
      <c r="D489" s="22" t="s">
        <v>377</v>
      </c>
      <c r="E489" s="22" t="s">
        <v>360</v>
      </c>
      <c r="F489" s="47">
        <f t="shared" si="42"/>
        <v>10426606</v>
      </c>
      <c r="G489" s="47">
        <f t="shared" si="42"/>
        <v>10159862.82</v>
      </c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s="7" customFormat="1" ht="31.5">
      <c r="A490" s="88" t="s">
        <v>363</v>
      </c>
      <c r="B490" s="27">
        <v>847</v>
      </c>
      <c r="C490" s="22">
        <v>1003</v>
      </c>
      <c r="D490" s="22" t="s">
        <v>377</v>
      </c>
      <c r="E490" s="22" t="s">
        <v>362</v>
      </c>
      <c r="F490" s="47">
        <f t="shared" si="42"/>
        <v>10426606</v>
      </c>
      <c r="G490" s="47">
        <f t="shared" si="42"/>
        <v>10159862.82</v>
      </c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s="7" customFormat="1" ht="31.5">
      <c r="A491" s="91" t="s">
        <v>369</v>
      </c>
      <c r="B491" s="27">
        <v>847</v>
      </c>
      <c r="C491" s="22">
        <v>1003</v>
      </c>
      <c r="D491" s="22" t="s">
        <v>377</v>
      </c>
      <c r="E491" s="22" t="s">
        <v>368</v>
      </c>
      <c r="F491" s="47">
        <v>10426606</v>
      </c>
      <c r="G491" s="47">
        <v>10159862.82</v>
      </c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s="7" customFormat="1" ht="78.75">
      <c r="A492" s="79" t="s">
        <v>398</v>
      </c>
      <c r="B492" s="27">
        <v>847</v>
      </c>
      <c r="C492" s="22">
        <v>1003</v>
      </c>
      <c r="D492" s="22" t="s">
        <v>378</v>
      </c>
      <c r="E492" s="22" t="s">
        <v>37</v>
      </c>
      <c r="F492" s="47">
        <f aca="true" t="shared" si="43" ref="F492:G494">F493</f>
        <v>54765336</v>
      </c>
      <c r="G492" s="47">
        <f t="shared" si="43"/>
        <v>54355089.26</v>
      </c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s="7" customFormat="1" ht="15.75">
      <c r="A493" s="79" t="s">
        <v>361</v>
      </c>
      <c r="B493" s="27">
        <v>847</v>
      </c>
      <c r="C493" s="22">
        <v>1003</v>
      </c>
      <c r="D493" s="22" t="s">
        <v>378</v>
      </c>
      <c r="E493" s="22" t="s">
        <v>360</v>
      </c>
      <c r="F493" s="47">
        <f t="shared" si="43"/>
        <v>54765336</v>
      </c>
      <c r="G493" s="47">
        <f t="shared" si="43"/>
        <v>54355089.26</v>
      </c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s="7" customFormat="1" ht="31.5">
      <c r="A494" s="88" t="s">
        <v>363</v>
      </c>
      <c r="B494" s="27">
        <v>847</v>
      </c>
      <c r="C494" s="22">
        <v>1003</v>
      </c>
      <c r="D494" s="22" t="s">
        <v>378</v>
      </c>
      <c r="E494" s="22" t="s">
        <v>362</v>
      </c>
      <c r="F494" s="47">
        <f t="shared" si="43"/>
        <v>54765336</v>
      </c>
      <c r="G494" s="47">
        <f t="shared" si="43"/>
        <v>54355089.26</v>
      </c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s="7" customFormat="1" ht="31.5">
      <c r="A495" s="91" t="s">
        <v>369</v>
      </c>
      <c r="B495" s="27">
        <v>847</v>
      </c>
      <c r="C495" s="22">
        <v>1003</v>
      </c>
      <c r="D495" s="22" t="s">
        <v>378</v>
      </c>
      <c r="E495" s="22" t="s">
        <v>368</v>
      </c>
      <c r="F495" s="47">
        <v>54765336</v>
      </c>
      <c r="G495" s="47">
        <v>54355089.26</v>
      </c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s="7" customFormat="1" ht="141" customHeight="1">
      <c r="A496" s="92" t="s">
        <v>399</v>
      </c>
      <c r="B496" s="27">
        <v>847</v>
      </c>
      <c r="C496" s="22">
        <v>1003</v>
      </c>
      <c r="D496" s="22" t="s">
        <v>379</v>
      </c>
      <c r="E496" s="22" t="s">
        <v>37</v>
      </c>
      <c r="F496" s="47">
        <f aca="true" t="shared" si="44" ref="F496:G498">F497</f>
        <v>1125964</v>
      </c>
      <c r="G496" s="47">
        <f t="shared" si="44"/>
        <v>1114439.63</v>
      </c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s="7" customFormat="1" ht="15.75">
      <c r="A497" s="79" t="s">
        <v>361</v>
      </c>
      <c r="B497" s="27">
        <v>847</v>
      </c>
      <c r="C497" s="22">
        <v>1003</v>
      </c>
      <c r="D497" s="22" t="s">
        <v>379</v>
      </c>
      <c r="E497" s="22" t="s">
        <v>360</v>
      </c>
      <c r="F497" s="47">
        <f t="shared" si="44"/>
        <v>1125964</v>
      </c>
      <c r="G497" s="47">
        <f t="shared" si="44"/>
        <v>1114439.63</v>
      </c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s="7" customFormat="1" ht="31.5">
      <c r="A498" s="88" t="s">
        <v>363</v>
      </c>
      <c r="B498" s="27">
        <v>847</v>
      </c>
      <c r="C498" s="22">
        <v>1003</v>
      </c>
      <c r="D498" s="22" t="s">
        <v>379</v>
      </c>
      <c r="E498" s="22" t="s">
        <v>362</v>
      </c>
      <c r="F498" s="47">
        <f t="shared" si="44"/>
        <v>1125964</v>
      </c>
      <c r="G498" s="47">
        <f t="shared" si="44"/>
        <v>1114439.63</v>
      </c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s="7" customFormat="1" ht="31.5">
      <c r="A499" s="91" t="s">
        <v>369</v>
      </c>
      <c r="B499" s="27">
        <v>847</v>
      </c>
      <c r="C499" s="22">
        <v>1003</v>
      </c>
      <c r="D499" s="22" t="s">
        <v>379</v>
      </c>
      <c r="E499" s="22" t="s">
        <v>368</v>
      </c>
      <c r="F499" s="47">
        <v>1125964</v>
      </c>
      <c r="G499" s="47">
        <v>1114439.63</v>
      </c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s="7" customFormat="1" ht="32.25" customHeight="1">
      <c r="A500" s="79" t="s">
        <v>400</v>
      </c>
      <c r="B500" s="27">
        <v>847</v>
      </c>
      <c r="C500" s="22">
        <v>1003</v>
      </c>
      <c r="D500" s="22" t="s">
        <v>380</v>
      </c>
      <c r="E500" s="22" t="s">
        <v>37</v>
      </c>
      <c r="F500" s="47">
        <f aca="true" t="shared" si="45" ref="F500:G502">F501</f>
        <v>48438589</v>
      </c>
      <c r="G500" s="47">
        <f t="shared" si="45"/>
        <v>47866296.02</v>
      </c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s="7" customFormat="1" ht="15.75">
      <c r="A501" s="79" t="s">
        <v>361</v>
      </c>
      <c r="B501" s="27">
        <v>847</v>
      </c>
      <c r="C501" s="22">
        <v>1003</v>
      </c>
      <c r="D501" s="22" t="s">
        <v>380</v>
      </c>
      <c r="E501" s="22" t="s">
        <v>360</v>
      </c>
      <c r="F501" s="47">
        <f t="shared" si="45"/>
        <v>48438589</v>
      </c>
      <c r="G501" s="47">
        <f t="shared" si="45"/>
        <v>47866296.02</v>
      </c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s="7" customFormat="1" ht="31.5">
      <c r="A502" s="88" t="s">
        <v>363</v>
      </c>
      <c r="B502" s="27">
        <v>847</v>
      </c>
      <c r="C502" s="22">
        <v>1003</v>
      </c>
      <c r="D502" s="22" t="s">
        <v>380</v>
      </c>
      <c r="E502" s="22" t="s">
        <v>362</v>
      </c>
      <c r="F502" s="47">
        <f t="shared" si="45"/>
        <v>48438589</v>
      </c>
      <c r="G502" s="47">
        <f t="shared" si="45"/>
        <v>47866296.02</v>
      </c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s="7" customFormat="1" ht="31.5">
      <c r="A503" s="80" t="s">
        <v>364</v>
      </c>
      <c r="B503" s="27">
        <v>847</v>
      </c>
      <c r="C503" s="22">
        <v>1003</v>
      </c>
      <c r="D503" s="22" t="s">
        <v>380</v>
      </c>
      <c r="E503" s="22" t="s">
        <v>370</v>
      </c>
      <c r="F503" s="47">
        <v>48438589</v>
      </c>
      <c r="G503" s="47">
        <v>47866296.02</v>
      </c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s="7" customFormat="1" ht="126">
      <c r="A504" s="92" t="s">
        <v>395</v>
      </c>
      <c r="B504" s="27">
        <v>847</v>
      </c>
      <c r="C504" s="22" t="s">
        <v>47</v>
      </c>
      <c r="D504" s="22" t="s">
        <v>381</v>
      </c>
      <c r="E504" s="22" t="s">
        <v>37</v>
      </c>
      <c r="F504" s="47">
        <f aca="true" t="shared" si="46" ref="F504:G506">F505</f>
        <v>1848763</v>
      </c>
      <c r="G504" s="47">
        <f t="shared" si="46"/>
        <v>1127817.07</v>
      </c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s="7" customFormat="1" ht="15.75">
      <c r="A505" s="79" t="s">
        <v>361</v>
      </c>
      <c r="B505" s="27">
        <v>847</v>
      </c>
      <c r="C505" s="22">
        <v>1003</v>
      </c>
      <c r="D505" s="22" t="s">
        <v>381</v>
      </c>
      <c r="E505" s="22" t="s">
        <v>360</v>
      </c>
      <c r="F505" s="47">
        <f t="shared" si="46"/>
        <v>1848763</v>
      </c>
      <c r="G505" s="47">
        <f t="shared" si="46"/>
        <v>1127817.07</v>
      </c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s="7" customFormat="1" ht="31.5">
      <c r="A506" s="88" t="s">
        <v>363</v>
      </c>
      <c r="B506" s="27">
        <v>847</v>
      </c>
      <c r="C506" s="22">
        <v>1003</v>
      </c>
      <c r="D506" s="22" t="s">
        <v>381</v>
      </c>
      <c r="E506" s="22" t="s">
        <v>362</v>
      </c>
      <c r="F506" s="47">
        <f t="shared" si="46"/>
        <v>1848763</v>
      </c>
      <c r="G506" s="47">
        <f t="shared" si="46"/>
        <v>1127817.07</v>
      </c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s="7" customFormat="1" ht="31.5">
      <c r="A507" s="91" t="s">
        <v>369</v>
      </c>
      <c r="B507" s="27">
        <v>847</v>
      </c>
      <c r="C507" s="22">
        <v>1003</v>
      </c>
      <c r="D507" s="22" t="s">
        <v>381</v>
      </c>
      <c r="E507" s="22" t="s">
        <v>368</v>
      </c>
      <c r="F507" s="47">
        <v>1848763</v>
      </c>
      <c r="G507" s="47">
        <v>1127817.07</v>
      </c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s="7" customFormat="1" ht="15.75">
      <c r="A508" s="79" t="s">
        <v>452</v>
      </c>
      <c r="B508" s="27">
        <v>847</v>
      </c>
      <c r="C508" s="22" t="s">
        <v>47</v>
      </c>
      <c r="D508" s="22" t="s">
        <v>453</v>
      </c>
      <c r="E508" s="22" t="s">
        <v>37</v>
      </c>
      <c r="F508" s="47">
        <f>SUM(F509,F513,F530)</f>
        <v>17600000</v>
      </c>
      <c r="G508" s="47">
        <f>SUM(G509,G513,G530)</f>
        <v>12733715.8</v>
      </c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s="2" customFormat="1" ht="31.5">
      <c r="A509" s="80" t="s">
        <v>189</v>
      </c>
      <c r="B509" s="23" t="s">
        <v>568</v>
      </c>
      <c r="C509" s="22" t="s">
        <v>47</v>
      </c>
      <c r="D509" s="22" t="s">
        <v>465</v>
      </c>
      <c r="E509" s="22" t="s">
        <v>37</v>
      </c>
      <c r="F509" s="47">
        <f aca="true" t="shared" si="47" ref="F509:G511">F510</f>
        <v>6000000</v>
      </c>
      <c r="G509" s="47">
        <f t="shared" si="47"/>
        <v>2356474.98</v>
      </c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s="2" customFormat="1" ht="15.75">
      <c r="A510" s="79" t="s">
        <v>361</v>
      </c>
      <c r="B510" s="23" t="s">
        <v>568</v>
      </c>
      <c r="C510" s="22" t="s">
        <v>47</v>
      </c>
      <c r="D510" s="22" t="s">
        <v>465</v>
      </c>
      <c r="E510" s="22" t="s">
        <v>360</v>
      </c>
      <c r="F510" s="47">
        <f t="shared" si="47"/>
        <v>6000000</v>
      </c>
      <c r="G510" s="47">
        <f t="shared" si="47"/>
        <v>2356474.98</v>
      </c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s="2" customFormat="1" ht="31.5">
      <c r="A511" s="80" t="s">
        <v>382</v>
      </c>
      <c r="B511" s="23" t="s">
        <v>568</v>
      </c>
      <c r="C511" s="22" t="s">
        <v>47</v>
      </c>
      <c r="D511" s="22" t="s">
        <v>465</v>
      </c>
      <c r="E511" s="22" t="s">
        <v>383</v>
      </c>
      <c r="F511" s="47">
        <f t="shared" si="47"/>
        <v>6000000</v>
      </c>
      <c r="G511" s="47">
        <f t="shared" si="47"/>
        <v>2356474.98</v>
      </c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s="2" customFormat="1" ht="15.75">
      <c r="A512" s="80" t="s">
        <v>183</v>
      </c>
      <c r="B512" s="23" t="s">
        <v>568</v>
      </c>
      <c r="C512" s="22" t="s">
        <v>47</v>
      </c>
      <c r="D512" s="22" t="s">
        <v>465</v>
      </c>
      <c r="E512" s="22" t="s">
        <v>184</v>
      </c>
      <c r="F512" s="47">
        <v>6000000</v>
      </c>
      <c r="G512" s="47">
        <v>2356474.98</v>
      </c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s="7" customFormat="1" ht="31.5">
      <c r="A513" s="80" t="s">
        <v>512</v>
      </c>
      <c r="B513" s="27">
        <v>847</v>
      </c>
      <c r="C513" s="22" t="s">
        <v>47</v>
      </c>
      <c r="D513" s="22" t="s">
        <v>511</v>
      </c>
      <c r="E513" s="22" t="s">
        <v>37</v>
      </c>
      <c r="F513" s="47">
        <f>SUM(F514,F518,F522,F526)</f>
        <v>4100000</v>
      </c>
      <c r="G513" s="47">
        <f>SUM(G514,G518,G522,G526)</f>
        <v>3312646.44</v>
      </c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s="7" customFormat="1" ht="47.25">
      <c r="A514" s="80" t="s">
        <v>8</v>
      </c>
      <c r="B514" s="27">
        <v>847</v>
      </c>
      <c r="C514" s="22" t="s">
        <v>47</v>
      </c>
      <c r="D514" s="22" t="s">
        <v>513</v>
      </c>
      <c r="E514" s="22" t="s">
        <v>37</v>
      </c>
      <c r="F514" s="47">
        <f aca="true" t="shared" si="48" ref="F514:G516">F515</f>
        <v>850000</v>
      </c>
      <c r="G514" s="47">
        <f t="shared" si="48"/>
        <v>849800</v>
      </c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s="7" customFormat="1" ht="15.75">
      <c r="A515" s="79" t="s">
        <v>361</v>
      </c>
      <c r="B515" s="27">
        <v>847</v>
      </c>
      <c r="C515" s="22" t="s">
        <v>47</v>
      </c>
      <c r="D515" s="22" t="s">
        <v>513</v>
      </c>
      <c r="E515" s="22" t="s">
        <v>360</v>
      </c>
      <c r="F515" s="47">
        <f t="shared" si="48"/>
        <v>850000</v>
      </c>
      <c r="G515" s="47">
        <f t="shared" si="48"/>
        <v>849800</v>
      </c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s="7" customFormat="1" ht="31.5">
      <c r="A516" s="80" t="s">
        <v>382</v>
      </c>
      <c r="B516" s="27">
        <v>847</v>
      </c>
      <c r="C516" s="22" t="s">
        <v>47</v>
      </c>
      <c r="D516" s="22" t="s">
        <v>513</v>
      </c>
      <c r="E516" s="22" t="s">
        <v>383</v>
      </c>
      <c r="F516" s="47">
        <f t="shared" si="48"/>
        <v>850000</v>
      </c>
      <c r="G516" s="47">
        <f t="shared" si="48"/>
        <v>849800</v>
      </c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s="7" customFormat="1" ht="15.75">
      <c r="A517" s="80" t="s">
        <v>386</v>
      </c>
      <c r="B517" s="27">
        <v>847</v>
      </c>
      <c r="C517" s="22" t="s">
        <v>47</v>
      </c>
      <c r="D517" s="22" t="s">
        <v>513</v>
      </c>
      <c r="E517" s="22" t="s">
        <v>385</v>
      </c>
      <c r="F517" s="47">
        <v>850000</v>
      </c>
      <c r="G517" s="47">
        <v>849800</v>
      </c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s="7" customFormat="1" ht="47.25">
      <c r="A518" s="80" t="s">
        <v>12</v>
      </c>
      <c r="B518" s="27">
        <v>847</v>
      </c>
      <c r="C518" s="22" t="s">
        <v>47</v>
      </c>
      <c r="D518" s="22" t="s">
        <v>514</v>
      </c>
      <c r="E518" s="22" t="s">
        <v>37</v>
      </c>
      <c r="F518" s="47">
        <f aca="true" t="shared" si="49" ref="F518:G520">F519</f>
        <v>950000</v>
      </c>
      <c r="G518" s="47">
        <f t="shared" si="49"/>
        <v>950000</v>
      </c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s="7" customFormat="1" ht="15.75">
      <c r="A519" s="79" t="s">
        <v>361</v>
      </c>
      <c r="B519" s="27">
        <v>847</v>
      </c>
      <c r="C519" s="22" t="s">
        <v>47</v>
      </c>
      <c r="D519" s="22" t="s">
        <v>514</v>
      </c>
      <c r="E519" s="22" t="s">
        <v>360</v>
      </c>
      <c r="F519" s="47">
        <f t="shared" si="49"/>
        <v>950000</v>
      </c>
      <c r="G519" s="47">
        <f t="shared" si="49"/>
        <v>950000</v>
      </c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s="7" customFormat="1" ht="31.5">
      <c r="A520" s="80" t="s">
        <v>382</v>
      </c>
      <c r="B520" s="27">
        <v>847</v>
      </c>
      <c r="C520" s="22" t="s">
        <v>47</v>
      </c>
      <c r="D520" s="22" t="s">
        <v>514</v>
      </c>
      <c r="E520" s="22" t="s">
        <v>383</v>
      </c>
      <c r="F520" s="47">
        <f t="shared" si="49"/>
        <v>950000</v>
      </c>
      <c r="G520" s="47">
        <f t="shared" si="49"/>
        <v>950000</v>
      </c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s="7" customFormat="1" ht="15.75">
      <c r="A521" s="80" t="s">
        <v>386</v>
      </c>
      <c r="B521" s="27">
        <v>847</v>
      </c>
      <c r="C521" s="22" t="s">
        <v>47</v>
      </c>
      <c r="D521" s="22" t="s">
        <v>514</v>
      </c>
      <c r="E521" s="22" t="s">
        <v>385</v>
      </c>
      <c r="F521" s="47">
        <v>950000</v>
      </c>
      <c r="G521" s="47">
        <v>950000</v>
      </c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s="7" customFormat="1" ht="31.5">
      <c r="A522" s="79" t="s">
        <v>7</v>
      </c>
      <c r="B522" s="27">
        <v>847</v>
      </c>
      <c r="C522" s="22" t="s">
        <v>47</v>
      </c>
      <c r="D522" s="22" t="s">
        <v>515</v>
      </c>
      <c r="E522" s="22" t="s">
        <v>37</v>
      </c>
      <c r="F522" s="47">
        <f aca="true" t="shared" si="50" ref="F522:G524">F523</f>
        <v>1300000</v>
      </c>
      <c r="G522" s="47">
        <f t="shared" si="50"/>
        <v>1299249</v>
      </c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s="7" customFormat="1" ht="15.75">
      <c r="A523" s="79" t="s">
        <v>361</v>
      </c>
      <c r="B523" s="27">
        <v>847</v>
      </c>
      <c r="C523" s="22" t="s">
        <v>47</v>
      </c>
      <c r="D523" s="22" t="s">
        <v>515</v>
      </c>
      <c r="E523" s="22" t="s">
        <v>360</v>
      </c>
      <c r="F523" s="47">
        <f t="shared" si="50"/>
        <v>1300000</v>
      </c>
      <c r="G523" s="47">
        <f t="shared" si="50"/>
        <v>1299249</v>
      </c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s="7" customFormat="1" ht="31.5">
      <c r="A524" s="80" t="s">
        <v>382</v>
      </c>
      <c r="B524" s="27">
        <v>847</v>
      </c>
      <c r="C524" s="22" t="s">
        <v>47</v>
      </c>
      <c r="D524" s="22" t="s">
        <v>515</v>
      </c>
      <c r="E524" s="22" t="s">
        <v>383</v>
      </c>
      <c r="F524" s="47">
        <f t="shared" si="50"/>
        <v>1300000</v>
      </c>
      <c r="G524" s="47">
        <f t="shared" si="50"/>
        <v>1299249</v>
      </c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s="7" customFormat="1" ht="15.75">
      <c r="A525" s="80" t="s">
        <v>386</v>
      </c>
      <c r="B525" s="27">
        <v>847</v>
      </c>
      <c r="C525" s="22" t="s">
        <v>47</v>
      </c>
      <c r="D525" s="22" t="s">
        <v>515</v>
      </c>
      <c r="E525" s="22" t="s">
        <v>385</v>
      </c>
      <c r="F525" s="47">
        <v>1300000</v>
      </c>
      <c r="G525" s="47">
        <v>1299249</v>
      </c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s="7" customFormat="1" ht="15.75">
      <c r="A526" s="80" t="s">
        <v>149</v>
      </c>
      <c r="B526" s="27">
        <v>847</v>
      </c>
      <c r="C526" s="22" t="s">
        <v>47</v>
      </c>
      <c r="D526" s="22" t="s">
        <v>146</v>
      </c>
      <c r="E526" s="22" t="s">
        <v>37</v>
      </c>
      <c r="F526" s="47">
        <f aca="true" t="shared" si="51" ref="F526:G528">F527</f>
        <v>1000000</v>
      </c>
      <c r="G526" s="47">
        <f t="shared" si="51"/>
        <v>213597.44</v>
      </c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s="7" customFormat="1" ht="15.75">
      <c r="A527" s="79" t="s">
        <v>361</v>
      </c>
      <c r="B527" s="27">
        <v>847</v>
      </c>
      <c r="C527" s="22">
        <v>1003</v>
      </c>
      <c r="D527" s="22" t="s">
        <v>146</v>
      </c>
      <c r="E527" s="22" t="s">
        <v>360</v>
      </c>
      <c r="F527" s="47">
        <f t="shared" si="51"/>
        <v>1000000</v>
      </c>
      <c r="G527" s="47">
        <f t="shared" si="51"/>
        <v>213597.44</v>
      </c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s="7" customFormat="1" ht="31.5">
      <c r="A528" s="80" t="s">
        <v>382</v>
      </c>
      <c r="B528" s="27">
        <v>847</v>
      </c>
      <c r="C528" s="22">
        <v>1003</v>
      </c>
      <c r="D528" s="22" t="s">
        <v>146</v>
      </c>
      <c r="E528" s="22" t="s">
        <v>383</v>
      </c>
      <c r="F528" s="47">
        <f t="shared" si="51"/>
        <v>1000000</v>
      </c>
      <c r="G528" s="47">
        <f t="shared" si="51"/>
        <v>213597.44</v>
      </c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s="7" customFormat="1" ht="15.75">
      <c r="A529" s="80" t="s">
        <v>386</v>
      </c>
      <c r="B529" s="27">
        <v>847</v>
      </c>
      <c r="C529" s="22">
        <v>1003</v>
      </c>
      <c r="D529" s="22" t="s">
        <v>146</v>
      </c>
      <c r="E529" s="22" t="s">
        <v>385</v>
      </c>
      <c r="F529" s="47">
        <v>1000000</v>
      </c>
      <c r="G529" s="47">
        <v>213597.44</v>
      </c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s="4" customFormat="1" ht="31.5">
      <c r="A530" s="80" t="s">
        <v>190</v>
      </c>
      <c r="B530" s="27">
        <v>847</v>
      </c>
      <c r="C530" s="22" t="s">
        <v>47</v>
      </c>
      <c r="D530" s="22" t="s">
        <v>35</v>
      </c>
      <c r="E530" s="22" t="s">
        <v>37</v>
      </c>
      <c r="F530" s="47">
        <f aca="true" t="shared" si="52" ref="F530:G532">F531</f>
        <v>7500000</v>
      </c>
      <c r="G530" s="47">
        <f t="shared" si="52"/>
        <v>7064594.38</v>
      </c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s="4" customFormat="1" ht="15.75">
      <c r="A531" s="79" t="s">
        <v>361</v>
      </c>
      <c r="B531" s="27">
        <v>847</v>
      </c>
      <c r="C531" s="22">
        <v>1003</v>
      </c>
      <c r="D531" s="22" t="s">
        <v>35</v>
      </c>
      <c r="E531" s="22" t="s">
        <v>360</v>
      </c>
      <c r="F531" s="47">
        <f t="shared" si="52"/>
        <v>7500000</v>
      </c>
      <c r="G531" s="47">
        <f t="shared" si="52"/>
        <v>7064594.38</v>
      </c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s="4" customFormat="1" ht="31.5">
      <c r="A532" s="80" t="s">
        <v>382</v>
      </c>
      <c r="B532" s="27">
        <v>847</v>
      </c>
      <c r="C532" s="22">
        <v>1003</v>
      </c>
      <c r="D532" s="22" t="s">
        <v>35</v>
      </c>
      <c r="E532" s="22" t="s">
        <v>383</v>
      </c>
      <c r="F532" s="47">
        <f t="shared" si="52"/>
        <v>7500000</v>
      </c>
      <c r="G532" s="47">
        <f t="shared" si="52"/>
        <v>7064594.38</v>
      </c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s="4" customFormat="1" ht="15.75">
      <c r="A533" s="80" t="s">
        <v>183</v>
      </c>
      <c r="B533" s="27">
        <v>847</v>
      </c>
      <c r="C533" s="22">
        <v>1003</v>
      </c>
      <c r="D533" s="22" t="s">
        <v>35</v>
      </c>
      <c r="E533" s="22" t="s">
        <v>184</v>
      </c>
      <c r="F533" s="47">
        <v>7500000</v>
      </c>
      <c r="G533" s="47">
        <v>7064594.38</v>
      </c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s="4" customFormat="1" ht="78.75" customHeight="1">
      <c r="A534" s="80" t="s">
        <v>244</v>
      </c>
      <c r="B534" s="27">
        <v>847</v>
      </c>
      <c r="C534" s="22">
        <v>1003</v>
      </c>
      <c r="D534" s="22" t="s">
        <v>245</v>
      </c>
      <c r="E534" s="22" t="s">
        <v>37</v>
      </c>
      <c r="F534" s="47">
        <f aca="true" t="shared" si="53" ref="F534:G536">F535</f>
        <v>768029.37</v>
      </c>
      <c r="G534" s="47">
        <f t="shared" si="53"/>
        <v>401499.32</v>
      </c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s="4" customFormat="1" ht="15.75">
      <c r="A535" s="79" t="s">
        <v>361</v>
      </c>
      <c r="B535" s="27">
        <v>847</v>
      </c>
      <c r="C535" s="22">
        <v>1003</v>
      </c>
      <c r="D535" s="22" t="s">
        <v>245</v>
      </c>
      <c r="E535" s="22" t="s">
        <v>360</v>
      </c>
      <c r="F535" s="47">
        <f t="shared" si="53"/>
        <v>768029.37</v>
      </c>
      <c r="G535" s="47">
        <f t="shared" si="53"/>
        <v>401499.32</v>
      </c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s="4" customFormat="1" ht="31.5">
      <c r="A536" s="80" t="s">
        <v>382</v>
      </c>
      <c r="B536" s="27">
        <v>847</v>
      </c>
      <c r="C536" s="22">
        <v>1003</v>
      </c>
      <c r="D536" s="22" t="s">
        <v>245</v>
      </c>
      <c r="E536" s="22" t="s">
        <v>383</v>
      </c>
      <c r="F536" s="47">
        <f t="shared" si="53"/>
        <v>768029.37</v>
      </c>
      <c r="G536" s="47">
        <f t="shared" si="53"/>
        <v>401499.32</v>
      </c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s="4" customFormat="1" ht="15.75">
      <c r="A537" s="80" t="s">
        <v>386</v>
      </c>
      <c r="B537" s="27">
        <v>847</v>
      </c>
      <c r="C537" s="22">
        <v>1003</v>
      </c>
      <c r="D537" s="22" t="s">
        <v>245</v>
      </c>
      <c r="E537" s="22" t="s">
        <v>385</v>
      </c>
      <c r="F537" s="47">
        <v>768029.37</v>
      </c>
      <c r="G537" s="47">
        <v>401499.32</v>
      </c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s="1" customFormat="1" ht="18.75" customHeight="1">
      <c r="A538" s="84" t="s">
        <v>444</v>
      </c>
      <c r="B538" s="26" t="s">
        <v>568</v>
      </c>
      <c r="C538" s="20" t="s">
        <v>443</v>
      </c>
      <c r="D538" s="20" t="s">
        <v>462</v>
      </c>
      <c r="E538" s="20" t="s">
        <v>37</v>
      </c>
      <c r="F538" s="46">
        <f>SUM(F539,F542,F550)</f>
        <v>27869822</v>
      </c>
      <c r="G538" s="46">
        <f>SUM(G539,G542,G550)</f>
        <v>27789243.529999997</v>
      </c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s="7" customFormat="1" ht="63">
      <c r="A539" s="79" t="s">
        <v>491</v>
      </c>
      <c r="B539" s="23" t="s">
        <v>568</v>
      </c>
      <c r="C539" s="22" t="s">
        <v>443</v>
      </c>
      <c r="D539" s="22" t="s">
        <v>488</v>
      </c>
      <c r="E539" s="22" t="s">
        <v>37</v>
      </c>
      <c r="F539" s="47">
        <f>F540</f>
        <v>6910000</v>
      </c>
      <c r="G539" s="47">
        <f>G540</f>
        <v>6844084.18</v>
      </c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s="7" customFormat="1" ht="15.75">
      <c r="A540" s="79" t="s">
        <v>489</v>
      </c>
      <c r="B540" s="23" t="s">
        <v>568</v>
      </c>
      <c r="C540" s="22" t="s">
        <v>443</v>
      </c>
      <c r="D540" s="22" t="s">
        <v>490</v>
      </c>
      <c r="E540" s="22" t="s">
        <v>37</v>
      </c>
      <c r="F540" s="47">
        <f>F541</f>
        <v>6910000</v>
      </c>
      <c r="G540" s="47">
        <f>G541</f>
        <v>6844084.18</v>
      </c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s="7" customFormat="1" ht="16.5" customHeight="1">
      <c r="A541" s="79" t="s">
        <v>451</v>
      </c>
      <c r="B541" s="23" t="s">
        <v>568</v>
      </c>
      <c r="C541" s="22" t="s">
        <v>443</v>
      </c>
      <c r="D541" s="22" t="s">
        <v>490</v>
      </c>
      <c r="E541" s="22" t="s">
        <v>414</v>
      </c>
      <c r="F541" s="47">
        <v>6910000</v>
      </c>
      <c r="G541" s="47">
        <v>6844084.18</v>
      </c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s="7" customFormat="1" ht="15.75">
      <c r="A542" s="88" t="s">
        <v>427</v>
      </c>
      <c r="B542" s="23" t="s">
        <v>568</v>
      </c>
      <c r="C542" s="22" t="s">
        <v>443</v>
      </c>
      <c r="D542" s="22" t="s">
        <v>428</v>
      </c>
      <c r="E542" s="22" t="s">
        <v>37</v>
      </c>
      <c r="F542" s="47">
        <f>F543</f>
        <v>15459822</v>
      </c>
      <c r="G542" s="47">
        <f>G543</f>
        <v>15450335.15</v>
      </c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s="7" customFormat="1" ht="31.5">
      <c r="A543" s="88" t="s">
        <v>393</v>
      </c>
      <c r="B543" s="23" t="s">
        <v>568</v>
      </c>
      <c r="C543" s="22" t="s">
        <v>443</v>
      </c>
      <c r="D543" s="22" t="s">
        <v>373</v>
      </c>
      <c r="E543" s="22" t="s">
        <v>37</v>
      </c>
      <c r="F543" s="47">
        <f>SUM(F544,F548)</f>
        <v>15459822</v>
      </c>
      <c r="G543" s="47">
        <f>SUM(G544,G548)</f>
        <v>15450335.15</v>
      </c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s="7" customFormat="1" ht="47.25">
      <c r="A544" s="88" t="s">
        <v>403</v>
      </c>
      <c r="B544" s="27">
        <v>847</v>
      </c>
      <c r="C544" s="22" t="s">
        <v>443</v>
      </c>
      <c r="D544" s="22" t="s">
        <v>384</v>
      </c>
      <c r="E544" s="22" t="s">
        <v>37</v>
      </c>
      <c r="F544" s="47">
        <f aca="true" t="shared" si="54" ref="F544:G546">F545</f>
        <v>1089106</v>
      </c>
      <c r="G544" s="47">
        <f t="shared" si="54"/>
        <v>1089106</v>
      </c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s="7" customFormat="1" ht="15.75">
      <c r="A545" s="79" t="s">
        <v>361</v>
      </c>
      <c r="B545" s="27">
        <v>847</v>
      </c>
      <c r="C545" s="22" t="s">
        <v>443</v>
      </c>
      <c r="D545" s="22" t="s">
        <v>384</v>
      </c>
      <c r="E545" s="22" t="s">
        <v>360</v>
      </c>
      <c r="F545" s="47">
        <f t="shared" si="54"/>
        <v>1089106</v>
      </c>
      <c r="G545" s="47">
        <f t="shared" si="54"/>
        <v>1089106</v>
      </c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s="7" customFormat="1" ht="31.5">
      <c r="A546" s="88" t="s">
        <v>363</v>
      </c>
      <c r="B546" s="27">
        <v>847</v>
      </c>
      <c r="C546" s="22" t="s">
        <v>443</v>
      </c>
      <c r="D546" s="22" t="s">
        <v>384</v>
      </c>
      <c r="E546" s="22" t="s">
        <v>362</v>
      </c>
      <c r="F546" s="47">
        <f t="shared" si="54"/>
        <v>1089106</v>
      </c>
      <c r="G546" s="47">
        <f t="shared" si="54"/>
        <v>1089106</v>
      </c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s="4" customFormat="1" ht="31.5">
      <c r="A547" s="91" t="s">
        <v>369</v>
      </c>
      <c r="B547" s="27">
        <v>847</v>
      </c>
      <c r="C547" s="22" t="s">
        <v>443</v>
      </c>
      <c r="D547" s="22" t="s">
        <v>384</v>
      </c>
      <c r="E547" s="22" t="s">
        <v>368</v>
      </c>
      <c r="F547" s="47">
        <v>1089106</v>
      </c>
      <c r="G547" s="47">
        <v>1089106</v>
      </c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s="7" customFormat="1" ht="157.5">
      <c r="A548" s="87" t="s">
        <v>404</v>
      </c>
      <c r="B548" s="27">
        <v>847</v>
      </c>
      <c r="C548" s="22" t="s">
        <v>443</v>
      </c>
      <c r="D548" s="22" t="s">
        <v>388</v>
      </c>
      <c r="E548" s="22" t="s">
        <v>37</v>
      </c>
      <c r="F548" s="47">
        <f>F549</f>
        <v>14370716</v>
      </c>
      <c r="G548" s="47">
        <f>G549</f>
        <v>14361229.15</v>
      </c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s="4" customFormat="1" ht="15.75" customHeight="1">
      <c r="A549" s="79" t="s">
        <v>451</v>
      </c>
      <c r="B549" s="27">
        <v>847</v>
      </c>
      <c r="C549" s="22" t="s">
        <v>443</v>
      </c>
      <c r="D549" s="22" t="s">
        <v>388</v>
      </c>
      <c r="E549" s="22" t="s">
        <v>414</v>
      </c>
      <c r="F549" s="47">
        <v>14370716</v>
      </c>
      <c r="G549" s="47">
        <v>14361229.15</v>
      </c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s="55" customFormat="1" ht="15.75">
      <c r="A550" s="79" t="s">
        <v>452</v>
      </c>
      <c r="B550" s="27">
        <v>847</v>
      </c>
      <c r="C550" s="22" t="s">
        <v>443</v>
      </c>
      <c r="D550" s="22" t="s">
        <v>453</v>
      </c>
      <c r="E550" s="22" t="s">
        <v>37</v>
      </c>
      <c r="F550" s="47">
        <f aca="true" t="shared" si="55" ref="F550:G554">F551</f>
        <v>5500000</v>
      </c>
      <c r="G550" s="47">
        <f>G551</f>
        <v>5494824.2</v>
      </c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s="55" customFormat="1" ht="31.5">
      <c r="A551" s="79" t="s">
        <v>512</v>
      </c>
      <c r="B551" s="27">
        <v>847</v>
      </c>
      <c r="C551" s="22" t="s">
        <v>443</v>
      </c>
      <c r="D551" s="22" t="s">
        <v>511</v>
      </c>
      <c r="E551" s="22" t="s">
        <v>37</v>
      </c>
      <c r="F551" s="47">
        <f t="shared" si="55"/>
        <v>5500000</v>
      </c>
      <c r="G551" s="47">
        <f t="shared" si="55"/>
        <v>5494824.2</v>
      </c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s="55" customFormat="1" ht="15.75">
      <c r="A552" s="80" t="s">
        <v>517</v>
      </c>
      <c r="B552" s="27">
        <v>847</v>
      </c>
      <c r="C552" s="22" t="s">
        <v>443</v>
      </c>
      <c r="D552" s="22" t="s">
        <v>516</v>
      </c>
      <c r="E552" s="22" t="s">
        <v>37</v>
      </c>
      <c r="F552" s="47">
        <f t="shared" si="55"/>
        <v>5500000</v>
      </c>
      <c r="G552" s="47">
        <f t="shared" si="55"/>
        <v>5494824.2</v>
      </c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s="55" customFormat="1" ht="15.75">
      <c r="A553" s="79" t="s">
        <v>361</v>
      </c>
      <c r="B553" s="27">
        <v>847</v>
      </c>
      <c r="C553" s="22" t="s">
        <v>443</v>
      </c>
      <c r="D553" s="22" t="s">
        <v>516</v>
      </c>
      <c r="E553" s="22" t="s">
        <v>360</v>
      </c>
      <c r="F553" s="47">
        <f t="shared" si="55"/>
        <v>5500000</v>
      </c>
      <c r="G553" s="47">
        <f t="shared" si="55"/>
        <v>5494824.2</v>
      </c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s="55" customFormat="1" ht="31.5">
      <c r="A554" s="88" t="s">
        <v>363</v>
      </c>
      <c r="B554" s="27">
        <v>847</v>
      </c>
      <c r="C554" s="22" t="s">
        <v>443</v>
      </c>
      <c r="D554" s="22" t="s">
        <v>516</v>
      </c>
      <c r="E554" s="22" t="s">
        <v>362</v>
      </c>
      <c r="F554" s="47">
        <f t="shared" si="55"/>
        <v>5500000</v>
      </c>
      <c r="G554" s="47">
        <f t="shared" si="55"/>
        <v>5494824.2</v>
      </c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s="51" customFormat="1" ht="31.5">
      <c r="A555" s="91" t="s">
        <v>369</v>
      </c>
      <c r="B555" s="27">
        <v>847</v>
      </c>
      <c r="C555" s="22" t="s">
        <v>443</v>
      </c>
      <c r="D555" s="22" t="s">
        <v>516</v>
      </c>
      <c r="E555" s="22" t="s">
        <v>368</v>
      </c>
      <c r="F555" s="47">
        <v>5500000</v>
      </c>
      <c r="G555" s="47">
        <v>5494824.2</v>
      </c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s="77" customFormat="1" ht="16.5">
      <c r="A556" s="82" t="s">
        <v>65</v>
      </c>
      <c r="B556" s="67" t="s">
        <v>537</v>
      </c>
      <c r="C556" s="67"/>
      <c r="D556" s="67"/>
      <c r="E556" s="67"/>
      <c r="F556" s="63">
        <f>F557</f>
        <v>61744000</v>
      </c>
      <c r="G556" s="63">
        <f>G557</f>
        <v>61404616</v>
      </c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s="7" customFormat="1" ht="15.75">
      <c r="A557" s="83" t="s">
        <v>113</v>
      </c>
      <c r="B557" s="25" t="s">
        <v>537</v>
      </c>
      <c r="C557" s="19" t="s">
        <v>105</v>
      </c>
      <c r="D557" s="19" t="s">
        <v>38</v>
      </c>
      <c r="E557" s="19" t="s">
        <v>37</v>
      </c>
      <c r="F557" s="45">
        <f>SUM(F558,F562)</f>
        <v>61744000</v>
      </c>
      <c r="G557" s="45">
        <f>SUM(G558,G562)</f>
        <v>61404616</v>
      </c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s="1" customFormat="1" ht="20.25" customHeight="1">
      <c r="A558" s="84" t="s">
        <v>153</v>
      </c>
      <c r="B558" s="26" t="s">
        <v>537</v>
      </c>
      <c r="C558" s="20" t="s">
        <v>152</v>
      </c>
      <c r="D558" s="20" t="s">
        <v>38</v>
      </c>
      <c r="E558" s="20" t="s">
        <v>37</v>
      </c>
      <c r="F558" s="46">
        <f aca="true" t="shared" si="56" ref="F558:G560">F559</f>
        <v>500000</v>
      </c>
      <c r="G558" s="46">
        <f t="shared" si="56"/>
        <v>500000</v>
      </c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s="7" customFormat="1" ht="15.75">
      <c r="A559" s="79" t="s">
        <v>419</v>
      </c>
      <c r="B559" s="27">
        <v>848</v>
      </c>
      <c r="C559" s="22" t="s">
        <v>152</v>
      </c>
      <c r="D559" s="22" t="s">
        <v>449</v>
      </c>
      <c r="E559" s="22" t="s">
        <v>37</v>
      </c>
      <c r="F559" s="47">
        <f t="shared" si="56"/>
        <v>500000</v>
      </c>
      <c r="G559" s="47">
        <f t="shared" si="56"/>
        <v>500000</v>
      </c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s="7" customFormat="1" ht="47.25">
      <c r="A560" s="79" t="s">
        <v>154</v>
      </c>
      <c r="B560" s="27">
        <v>848</v>
      </c>
      <c r="C560" s="22" t="s">
        <v>152</v>
      </c>
      <c r="D560" s="22" t="s">
        <v>139</v>
      </c>
      <c r="E560" s="22" t="s">
        <v>37</v>
      </c>
      <c r="F560" s="47">
        <f t="shared" si="56"/>
        <v>500000</v>
      </c>
      <c r="G560" s="47">
        <f t="shared" si="56"/>
        <v>500000</v>
      </c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s="2" customFormat="1" ht="15.75">
      <c r="A561" s="79" t="s">
        <v>298</v>
      </c>
      <c r="B561" s="27">
        <v>848</v>
      </c>
      <c r="C561" s="22" t="s">
        <v>152</v>
      </c>
      <c r="D561" s="22" t="s">
        <v>139</v>
      </c>
      <c r="E561" s="22" t="s">
        <v>48</v>
      </c>
      <c r="F561" s="47">
        <v>500000</v>
      </c>
      <c r="G561" s="47">
        <v>500000</v>
      </c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s="53" customFormat="1" ht="18" customHeight="1">
      <c r="A562" s="84" t="s">
        <v>114</v>
      </c>
      <c r="B562" s="26" t="s">
        <v>537</v>
      </c>
      <c r="C562" s="20" t="s">
        <v>115</v>
      </c>
      <c r="D562" s="20" t="s">
        <v>38</v>
      </c>
      <c r="E562" s="20" t="s">
        <v>37</v>
      </c>
      <c r="F562" s="46">
        <f>SUM(F563,F568)</f>
        <v>61244000</v>
      </c>
      <c r="G562" s="46">
        <f>SUM(G563,G568)</f>
        <v>60904616</v>
      </c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spans="1:26" s="53" customFormat="1" ht="19.5">
      <c r="A563" s="79" t="s">
        <v>419</v>
      </c>
      <c r="B563" s="23" t="s">
        <v>537</v>
      </c>
      <c r="C563" s="22" t="s">
        <v>115</v>
      </c>
      <c r="D563" s="22" t="s">
        <v>449</v>
      </c>
      <c r="E563" s="22" t="s">
        <v>37</v>
      </c>
      <c r="F563" s="47">
        <f>F564+F566</f>
        <v>60344000</v>
      </c>
      <c r="G563" s="47">
        <f>G564+G566</f>
        <v>60200000</v>
      </c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spans="1:26" s="53" customFormat="1" ht="47.25">
      <c r="A564" s="79" t="s">
        <v>67</v>
      </c>
      <c r="B564" s="23" t="s">
        <v>537</v>
      </c>
      <c r="C564" s="22" t="s">
        <v>115</v>
      </c>
      <c r="D564" s="22" t="s">
        <v>141</v>
      </c>
      <c r="E564" s="22" t="s">
        <v>37</v>
      </c>
      <c r="F564" s="47">
        <f>F565</f>
        <v>59844000</v>
      </c>
      <c r="G564" s="47">
        <f>G565</f>
        <v>59700000</v>
      </c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spans="1:26" s="53" customFormat="1" ht="19.5">
      <c r="A565" s="79" t="s">
        <v>298</v>
      </c>
      <c r="B565" s="23" t="s">
        <v>537</v>
      </c>
      <c r="C565" s="22" t="s">
        <v>115</v>
      </c>
      <c r="D565" s="22" t="s">
        <v>141</v>
      </c>
      <c r="E565" s="22" t="s">
        <v>48</v>
      </c>
      <c r="F565" s="47">
        <v>59844000</v>
      </c>
      <c r="G565" s="47">
        <v>59700000</v>
      </c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spans="1:26" s="53" customFormat="1" ht="31.5">
      <c r="A566" s="79" t="s">
        <v>256</v>
      </c>
      <c r="B566" s="23" t="s">
        <v>537</v>
      </c>
      <c r="C566" s="22" t="s">
        <v>115</v>
      </c>
      <c r="D566" s="22" t="s">
        <v>255</v>
      </c>
      <c r="E566" s="22" t="s">
        <v>37</v>
      </c>
      <c r="F566" s="47">
        <f>F567</f>
        <v>500000</v>
      </c>
      <c r="G566" s="47">
        <f>G567</f>
        <v>500000</v>
      </c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spans="1:26" s="65" customFormat="1" ht="18.75">
      <c r="A567" s="79" t="s">
        <v>298</v>
      </c>
      <c r="B567" s="23" t="s">
        <v>537</v>
      </c>
      <c r="C567" s="22" t="s">
        <v>115</v>
      </c>
      <c r="D567" s="22" t="s">
        <v>255</v>
      </c>
      <c r="E567" s="22" t="s">
        <v>48</v>
      </c>
      <c r="F567" s="47">
        <v>500000</v>
      </c>
      <c r="G567" s="47">
        <v>500000</v>
      </c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s="2" customFormat="1" ht="15.75">
      <c r="A568" s="79" t="s">
        <v>452</v>
      </c>
      <c r="B568" s="23" t="s">
        <v>537</v>
      </c>
      <c r="C568" s="22" t="s">
        <v>115</v>
      </c>
      <c r="D568" s="22" t="s">
        <v>453</v>
      </c>
      <c r="E568" s="22" t="s">
        <v>37</v>
      </c>
      <c r="F568" s="47">
        <f>SUM(F569,F572)</f>
        <v>900000</v>
      </c>
      <c r="G568" s="47">
        <f>SUM(G569,G572)</f>
        <v>704616</v>
      </c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s="2" customFormat="1" ht="31.5">
      <c r="A569" s="79" t="s">
        <v>512</v>
      </c>
      <c r="B569" s="23" t="s">
        <v>537</v>
      </c>
      <c r="C569" s="22" t="s">
        <v>115</v>
      </c>
      <c r="D569" s="22" t="s">
        <v>511</v>
      </c>
      <c r="E569" s="22" t="s">
        <v>37</v>
      </c>
      <c r="F569" s="47">
        <f>F570</f>
        <v>500000</v>
      </c>
      <c r="G569" s="47">
        <f>G570</f>
        <v>354616</v>
      </c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s="2" customFormat="1" ht="78.75">
      <c r="A570" s="79" t="s">
        <v>392</v>
      </c>
      <c r="B570" s="23" t="s">
        <v>537</v>
      </c>
      <c r="C570" s="22" t="s">
        <v>115</v>
      </c>
      <c r="D570" s="22" t="s">
        <v>204</v>
      </c>
      <c r="E570" s="22" t="s">
        <v>37</v>
      </c>
      <c r="F570" s="47">
        <f>F571</f>
        <v>500000</v>
      </c>
      <c r="G570" s="47">
        <f>G571</f>
        <v>354616</v>
      </c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s="2" customFormat="1" ht="15.75">
      <c r="A571" s="79" t="s">
        <v>298</v>
      </c>
      <c r="B571" s="23" t="s">
        <v>537</v>
      </c>
      <c r="C571" s="22" t="s">
        <v>115</v>
      </c>
      <c r="D571" s="22" t="s">
        <v>204</v>
      </c>
      <c r="E571" s="22" t="s">
        <v>48</v>
      </c>
      <c r="F571" s="47">
        <v>500000</v>
      </c>
      <c r="G571" s="47">
        <v>354616</v>
      </c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s="1" customFormat="1" ht="47.25">
      <c r="A572" s="79" t="s">
        <v>13</v>
      </c>
      <c r="B572" s="23" t="s">
        <v>537</v>
      </c>
      <c r="C572" s="22" t="s">
        <v>115</v>
      </c>
      <c r="D572" s="22" t="s">
        <v>446</v>
      </c>
      <c r="E572" s="22" t="s">
        <v>37</v>
      </c>
      <c r="F572" s="47">
        <f>F573</f>
        <v>400000</v>
      </c>
      <c r="G572" s="47">
        <f>G573</f>
        <v>350000</v>
      </c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s="7" customFormat="1" ht="16.5" customHeight="1">
      <c r="A573" s="79" t="s">
        <v>451</v>
      </c>
      <c r="B573" s="23" t="s">
        <v>537</v>
      </c>
      <c r="C573" s="22" t="s">
        <v>115</v>
      </c>
      <c r="D573" s="22" t="s">
        <v>446</v>
      </c>
      <c r="E573" s="22" t="s">
        <v>414</v>
      </c>
      <c r="F573" s="47">
        <v>400000</v>
      </c>
      <c r="G573" s="47">
        <v>350000</v>
      </c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s="78" customFormat="1" ht="16.5">
      <c r="A574" s="82" t="s">
        <v>66</v>
      </c>
      <c r="B574" s="67" t="s">
        <v>538</v>
      </c>
      <c r="C574" s="67"/>
      <c r="D574" s="67"/>
      <c r="E574" s="67"/>
      <c r="F574" s="45">
        <f>SUM(F575,F581,F729)</f>
        <v>1321731904.2</v>
      </c>
      <c r="G574" s="45">
        <f>SUM(G575,G581,G729)</f>
        <v>1279230864.01</v>
      </c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s="3" customFormat="1" ht="15.75">
      <c r="A575" s="83" t="s">
        <v>53</v>
      </c>
      <c r="B575" s="25" t="s">
        <v>538</v>
      </c>
      <c r="C575" s="19" t="s">
        <v>44</v>
      </c>
      <c r="D575" s="19" t="s">
        <v>38</v>
      </c>
      <c r="E575" s="19" t="s">
        <v>37</v>
      </c>
      <c r="F575" s="45">
        <f aca="true" t="shared" si="57" ref="F575:G579">F576</f>
        <v>266000</v>
      </c>
      <c r="G575" s="45">
        <f t="shared" si="57"/>
        <v>160000</v>
      </c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s="3" customFormat="1" ht="17.25" customHeight="1">
      <c r="A576" s="84" t="s">
        <v>75</v>
      </c>
      <c r="B576" s="26" t="s">
        <v>538</v>
      </c>
      <c r="C576" s="20" t="s">
        <v>124</v>
      </c>
      <c r="D576" s="20" t="s">
        <v>38</v>
      </c>
      <c r="E576" s="20" t="s">
        <v>37</v>
      </c>
      <c r="F576" s="46">
        <f t="shared" si="57"/>
        <v>266000</v>
      </c>
      <c r="G576" s="46">
        <f t="shared" si="57"/>
        <v>160000</v>
      </c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s="16" customFormat="1" ht="15.75">
      <c r="A577" s="79" t="s">
        <v>452</v>
      </c>
      <c r="B577" s="23" t="s">
        <v>538</v>
      </c>
      <c r="C577" s="22" t="s">
        <v>124</v>
      </c>
      <c r="D577" s="22" t="s">
        <v>453</v>
      </c>
      <c r="E577" s="22" t="s">
        <v>37</v>
      </c>
      <c r="F577" s="47">
        <f t="shared" si="57"/>
        <v>266000</v>
      </c>
      <c r="G577" s="47">
        <f t="shared" si="57"/>
        <v>160000</v>
      </c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s="1" customFormat="1" ht="63">
      <c r="A578" s="79" t="s">
        <v>206</v>
      </c>
      <c r="B578" s="23" t="s">
        <v>538</v>
      </c>
      <c r="C578" s="22" t="s">
        <v>124</v>
      </c>
      <c r="D578" s="22" t="s">
        <v>505</v>
      </c>
      <c r="E578" s="22" t="s">
        <v>37</v>
      </c>
      <c r="F578" s="47">
        <f t="shared" si="57"/>
        <v>266000</v>
      </c>
      <c r="G578" s="47">
        <f t="shared" si="57"/>
        <v>160000</v>
      </c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s="8" customFormat="1" ht="15.75">
      <c r="A579" s="79" t="s">
        <v>361</v>
      </c>
      <c r="B579" s="27">
        <v>849</v>
      </c>
      <c r="C579" s="22" t="s">
        <v>124</v>
      </c>
      <c r="D579" s="22" t="s">
        <v>505</v>
      </c>
      <c r="E579" s="22" t="s">
        <v>360</v>
      </c>
      <c r="F579" s="47">
        <f t="shared" si="57"/>
        <v>266000</v>
      </c>
      <c r="G579" s="47">
        <f t="shared" si="57"/>
        <v>160000</v>
      </c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s="8" customFormat="1" ht="31.5">
      <c r="A580" s="80" t="s">
        <v>371</v>
      </c>
      <c r="B580" s="27">
        <v>849</v>
      </c>
      <c r="C580" s="22" t="s">
        <v>124</v>
      </c>
      <c r="D580" s="22" t="s">
        <v>505</v>
      </c>
      <c r="E580" s="22" t="s">
        <v>372</v>
      </c>
      <c r="F580" s="47">
        <v>266000</v>
      </c>
      <c r="G580" s="47">
        <v>160000</v>
      </c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s="8" customFormat="1" ht="15.75">
      <c r="A581" s="83" t="s">
        <v>131</v>
      </c>
      <c r="B581" s="25" t="s">
        <v>538</v>
      </c>
      <c r="C581" s="19" t="s">
        <v>83</v>
      </c>
      <c r="D581" s="19" t="s">
        <v>38</v>
      </c>
      <c r="E581" s="19" t="s">
        <v>37</v>
      </c>
      <c r="F581" s="45">
        <f>SUM(F582,F607,F690,F705)</f>
        <v>1294097861.2</v>
      </c>
      <c r="G581" s="45">
        <f>SUM(G582,G607,G690,G705)</f>
        <v>1253059640.39</v>
      </c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s="8" customFormat="1" ht="16.5" customHeight="1">
      <c r="A582" s="84" t="s">
        <v>132</v>
      </c>
      <c r="B582" s="26" t="s">
        <v>538</v>
      </c>
      <c r="C582" s="20" t="s">
        <v>125</v>
      </c>
      <c r="D582" s="20" t="s">
        <v>38</v>
      </c>
      <c r="E582" s="20" t="s">
        <v>37</v>
      </c>
      <c r="F582" s="46">
        <f>SUM(F583,F587,F596)</f>
        <v>450745479</v>
      </c>
      <c r="G582" s="46">
        <f>SUM(G583,G587,G596)</f>
        <v>440787832.28000003</v>
      </c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s="8" customFormat="1" ht="15.75">
      <c r="A583" s="109" t="s">
        <v>228</v>
      </c>
      <c r="B583" s="111" t="s">
        <v>538</v>
      </c>
      <c r="C583" s="111" t="s">
        <v>125</v>
      </c>
      <c r="D583" s="111" t="s">
        <v>229</v>
      </c>
      <c r="E583" s="111" t="s">
        <v>37</v>
      </c>
      <c r="F583" s="47">
        <f aca="true" t="shared" si="58" ref="F583:G585">F584</f>
        <v>1376000</v>
      </c>
      <c r="G583" s="47">
        <f t="shared" si="58"/>
        <v>1376000</v>
      </c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s="8" customFormat="1" ht="47.25">
      <c r="A584" s="109" t="s">
        <v>554</v>
      </c>
      <c r="B584" s="111" t="s">
        <v>538</v>
      </c>
      <c r="C584" s="111" t="s">
        <v>125</v>
      </c>
      <c r="D584" s="111" t="s">
        <v>553</v>
      </c>
      <c r="E584" s="111" t="s">
        <v>37</v>
      </c>
      <c r="F584" s="47">
        <f t="shared" si="58"/>
        <v>1376000</v>
      </c>
      <c r="G584" s="47">
        <f t="shared" si="58"/>
        <v>1376000</v>
      </c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s="8" customFormat="1" ht="47.25">
      <c r="A585" s="109" t="s">
        <v>331</v>
      </c>
      <c r="B585" s="111" t="s">
        <v>538</v>
      </c>
      <c r="C585" s="111" t="s">
        <v>125</v>
      </c>
      <c r="D585" s="111" t="s">
        <v>553</v>
      </c>
      <c r="E585" s="111" t="s">
        <v>332</v>
      </c>
      <c r="F585" s="47">
        <f t="shared" si="58"/>
        <v>1376000</v>
      </c>
      <c r="G585" s="47">
        <f t="shared" si="58"/>
        <v>1376000</v>
      </c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s="8" customFormat="1" ht="15.75">
      <c r="A586" s="109" t="s">
        <v>319</v>
      </c>
      <c r="B586" s="111" t="s">
        <v>538</v>
      </c>
      <c r="C586" s="111" t="s">
        <v>125</v>
      </c>
      <c r="D586" s="111" t="s">
        <v>553</v>
      </c>
      <c r="E586" s="111" t="s">
        <v>320</v>
      </c>
      <c r="F586" s="47">
        <v>1376000</v>
      </c>
      <c r="G586" s="47">
        <v>1376000</v>
      </c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s="8" customFormat="1" ht="15.75">
      <c r="A587" s="79" t="s">
        <v>133</v>
      </c>
      <c r="B587" s="23" t="s">
        <v>538</v>
      </c>
      <c r="C587" s="22" t="s">
        <v>125</v>
      </c>
      <c r="D587" s="22" t="s">
        <v>126</v>
      </c>
      <c r="E587" s="22" t="s">
        <v>37</v>
      </c>
      <c r="F587" s="47">
        <f>SUM(F588,F589,F592)</f>
        <v>443713479</v>
      </c>
      <c r="G587" s="47">
        <f>SUM(G588,G589,G592)</f>
        <v>433820390.24</v>
      </c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s="8" customFormat="1" ht="18" customHeight="1">
      <c r="A588" s="79" t="s">
        <v>451</v>
      </c>
      <c r="B588" s="23" t="s">
        <v>538</v>
      </c>
      <c r="C588" s="22" t="s">
        <v>125</v>
      </c>
      <c r="D588" s="22" t="s">
        <v>126</v>
      </c>
      <c r="E588" s="22" t="s">
        <v>414</v>
      </c>
      <c r="F588" s="47">
        <v>26660879</v>
      </c>
      <c r="G588" s="47">
        <v>18540838.04</v>
      </c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s="8" customFormat="1" ht="15.75">
      <c r="A589" s="79" t="s">
        <v>416</v>
      </c>
      <c r="B589" s="23" t="s">
        <v>538</v>
      </c>
      <c r="C589" s="22" t="s">
        <v>125</v>
      </c>
      <c r="D589" s="22" t="s">
        <v>126</v>
      </c>
      <c r="E589" s="22" t="s">
        <v>417</v>
      </c>
      <c r="F589" s="47">
        <f>F590</f>
        <v>3260748.46</v>
      </c>
      <c r="G589" s="47">
        <f>G590</f>
        <v>3260748.46</v>
      </c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s="8" customFormat="1" ht="47.25">
      <c r="A590" s="79" t="s">
        <v>144</v>
      </c>
      <c r="B590" s="23" t="s">
        <v>538</v>
      </c>
      <c r="C590" s="22" t="s">
        <v>125</v>
      </c>
      <c r="D590" s="22" t="s">
        <v>126</v>
      </c>
      <c r="E590" s="22" t="s">
        <v>142</v>
      </c>
      <c r="F590" s="47">
        <f>F591</f>
        <v>3260748.46</v>
      </c>
      <c r="G590" s="47">
        <f>G591</f>
        <v>3260748.46</v>
      </c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s="8" customFormat="1" ht="31.5">
      <c r="A591" s="79" t="s">
        <v>211</v>
      </c>
      <c r="B591" s="23" t="s">
        <v>538</v>
      </c>
      <c r="C591" s="22" t="s">
        <v>125</v>
      </c>
      <c r="D591" s="22" t="s">
        <v>126</v>
      </c>
      <c r="E591" s="22" t="s">
        <v>175</v>
      </c>
      <c r="F591" s="47">
        <v>3260748.46</v>
      </c>
      <c r="G591" s="47">
        <v>3260748.46</v>
      </c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s="1" customFormat="1" ht="47.25">
      <c r="A592" s="79" t="s">
        <v>331</v>
      </c>
      <c r="B592" s="22" t="s">
        <v>538</v>
      </c>
      <c r="C592" s="22" t="s">
        <v>125</v>
      </c>
      <c r="D592" s="22" t="s">
        <v>126</v>
      </c>
      <c r="E592" s="22" t="s">
        <v>332</v>
      </c>
      <c r="F592" s="47">
        <f>F593</f>
        <v>413791851.54</v>
      </c>
      <c r="G592" s="47">
        <f>G593</f>
        <v>412018803.74</v>
      </c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s="12" customFormat="1" ht="15.75">
      <c r="A593" s="79" t="s">
        <v>316</v>
      </c>
      <c r="B593" s="22" t="s">
        <v>538</v>
      </c>
      <c r="C593" s="22" t="s">
        <v>125</v>
      </c>
      <c r="D593" s="22" t="s">
        <v>126</v>
      </c>
      <c r="E593" s="22" t="s">
        <v>317</v>
      </c>
      <c r="F593" s="47">
        <f>SUM(F594:F595)</f>
        <v>413791851.54</v>
      </c>
      <c r="G593" s="47">
        <f>SUM(G594:G595)</f>
        <v>412018803.74</v>
      </c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s="12" customFormat="1" ht="47.25">
      <c r="A594" s="79" t="s">
        <v>156</v>
      </c>
      <c r="B594" s="22" t="s">
        <v>538</v>
      </c>
      <c r="C594" s="22" t="s">
        <v>125</v>
      </c>
      <c r="D594" s="22" t="s">
        <v>126</v>
      </c>
      <c r="E594" s="22" t="s">
        <v>318</v>
      </c>
      <c r="F594" s="47">
        <v>394014000</v>
      </c>
      <c r="G594" s="47">
        <v>393311961.74</v>
      </c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s="12" customFormat="1" ht="15.75">
      <c r="A595" s="79" t="s">
        <v>319</v>
      </c>
      <c r="B595" s="22" t="s">
        <v>538</v>
      </c>
      <c r="C595" s="22" t="s">
        <v>125</v>
      </c>
      <c r="D595" s="22" t="s">
        <v>126</v>
      </c>
      <c r="E595" s="22" t="s">
        <v>320</v>
      </c>
      <c r="F595" s="47">
        <v>19777851.54</v>
      </c>
      <c r="G595" s="47">
        <v>18706842</v>
      </c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s="12" customFormat="1" ht="15.75">
      <c r="A596" s="79" t="s">
        <v>447</v>
      </c>
      <c r="B596" s="22" t="s">
        <v>538</v>
      </c>
      <c r="C596" s="22" t="s">
        <v>125</v>
      </c>
      <c r="D596" s="22" t="s">
        <v>448</v>
      </c>
      <c r="E596" s="22" t="s">
        <v>37</v>
      </c>
      <c r="F596" s="47">
        <f>SUM(F597,F602)</f>
        <v>5656000</v>
      </c>
      <c r="G596" s="47">
        <f>SUM(G597,G602)</f>
        <v>5591442.04</v>
      </c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s="12" customFormat="1" ht="47.25">
      <c r="A597" s="79" t="s">
        <v>520</v>
      </c>
      <c r="B597" s="22" t="s">
        <v>538</v>
      </c>
      <c r="C597" s="22" t="s">
        <v>125</v>
      </c>
      <c r="D597" s="22" t="s">
        <v>521</v>
      </c>
      <c r="E597" s="22" t="s">
        <v>37</v>
      </c>
      <c r="F597" s="47">
        <f>SUM(F598,F599)</f>
        <v>3959200</v>
      </c>
      <c r="G597" s="47">
        <f>SUM(G598,G599)</f>
        <v>3914009.53</v>
      </c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s="12" customFormat="1" ht="18.75" customHeight="1">
      <c r="A598" s="79" t="s">
        <v>451</v>
      </c>
      <c r="B598" s="22" t="s">
        <v>538</v>
      </c>
      <c r="C598" s="22" t="s">
        <v>125</v>
      </c>
      <c r="D598" s="22" t="s">
        <v>521</v>
      </c>
      <c r="E598" s="22" t="s">
        <v>414</v>
      </c>
      <c r="F598" s="47">
        <v>3477600</v>
      </c>
      <c r="G598" s="47">
        <v>3432409.53</v>
      </c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s="12" customFormat="1" ht="47.25">
      <c r="A599" s="79" t="s">
        <v>331</v>
      </c>
      <c r="B599" s="22" t="s">
        <v>538</v>
      </c>
      <c r="C599" s="22" t="s">
        <v>125</v>
      </c>
      <c r="D599" s="22" t="s">
        <v>521</v>
      </c>
      <c r="E599" s="22" t="s">
        <v>332</v>
      </c>
      <c r="F599" s="47">
        <f>F600</f>
        <v>481600</v>
      </c>
      <c r="G599" s="47">
        <f>G600</f>
        <v>481600</v>
      </c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s="12" customFormat="1" ht="15.75">
      <c r="A600" s="79" t="s">
        <v>316</v>
      </c>
      <c r="B600" s="22" t="s">
        <v>538</v>
      </c>
      <c r="C600" s="22" t="s">
        <v>125</v>
      </c>
      <c r="D600" s="22" t="s">
        <v>521</v>
      </c>
      <c r="E600" s="22" t="s">
        <v>317</v>
      </c>
      <c r="F600" s="47">
        <f>F601</f>
        <v>481600</v>
      </c>
      <c r="G600" s="47">
        <f>G601</f>
        <v>481600</v>
      </c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s="12" customFormat="1" ht="15.75">
      <c r="A601" s="79" t="s">
        <v>319</v>
      </c>
      <c r="B601" s="22" t="s">
        <v>538</v>
      </c>
      <c r="C601" s="22" t="s">
        <v>125</v>
      </c>
      <c r="D601" s="22" t="s">
        <v>521</v>
      </c>
      <c r="E601" s="22" t="s">
        <v>320</v>
      </c>
      <c r="F601" s="47">
        <v>481600</v>
      </c>
      <c r="G601" s="47">
        <v>481600</v>
      </c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s="12" customFormat="1" ht="47.25">
      <c r="A602" s="79" t="s">
        <v>522</v>
      </c>
      <c r="B602" s="22" t="s">
        <v>538</v>
      </c>
      <c r="C602" s="22" t="s">
        <v>125</v>
      </c>
      <c r="D602" s="22" t="s">
        <v>523</v>
      </c>
      <c r="E602" s="22" t="s">
        <v>37</v>
      </c>
      <c r="F602" s="47">
        <f>SUM(F603,F604)</f>
        <v>1696800</v>
      </c>
      <c r="G602" s="47">
        <f>SUM(G603,G604)</f>
        <v>1677432.51</v>
      </c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s="12" customFormat="1" ht="16.5" customHeight="1">
      <c r="A603" s="79" t="s">
        <v>451</v>
      </c>
      <c r="B603" s="22" t="s">
        <v>538</v>
      </c>
      <c r="C603" s="22" t="s">
        <v>125</v>
      </c>
      <c r="D603" s="22" t="s">
        <v>523</v>
      </c>
      <c r="E603" s="22" t="s">
        <v>414</v>
      </c>
      <c r="F603" s="47">
        <v>1490400</v>
      </c>
      <c r="G603" s="47">
        <v>1471032.51</v>
      </c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s="12" customFormat="1" ht="47.25">
      <c r="A604" s="79" t="s">
        <v>331</v>
      </c>
      <c r="B604" s="22" t="s">
        <v>538</v>
      </c>
      <c r="C604" s="22" t="s">
        <v>125</v>
      </c>
      <c r="D604" s="22" t="s">
        <v>523</v>
      </c>
      <c r="E604" s="22" t="s">
        <v>332</v>
      </c>
      <c r="F604" s="47">
        <f>F605</f>
        <v>206400</v>
      </c>
      <c r="G604" s="47">
        <f>G605</f>
        <v>206400</v>
      </c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s="12" customFormat="1" ht="15.75">
      <c r="A605" s="79" t="s">
        <v>316</v>
      </c>
      <c r="B605" s="22" t="s">
        <v>538</v>
      </c>
      <c r="C605" s="22" t="s">
        <v>125</v>
      </c>
      <c r="D605" s="22" t="s">
        <v>523</v>
      </c>
      <c r="E605" s="22" t="s">
        <v>317</v>
      </c>
      <c r="F605" s="47">
        <f>F606</f>
        <v>206400</v>
      </c>
      <c r="G605" s="47">
        <f>G606</f>
        <v>206400</v>
      </c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s="12" customFormat="1" ht="15.75">
      <c r="A606" s="79" t="s">
        <v>319</v>
      </c>
      <c r="B606" s="22" t="s">
        <v>538</v>
      </c>
      <c r="C606" s="22" t="s">
        <v>125</v>
      </c>
      <c r="D606" s="22" t="s">
        <v>523</v>
      </c>
      <c r="E606" s="22" t="s">
        <v>320</v>
      </c>
      <c r="F606" s="47">
        <v>206400</v>
      </c>
      <c r="G606" s="47">
        <v>206400</v>
      </c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s="1" customFormat="1" ht="17.25" customHeight="1">
      <c r="A607" s="84" t="s">
        <v>98</v>
      </c>
      <c r="B607" s="26" t="s">
        <v>538</v>
      </c>
      <c r="C607" s="20" t="s">
        <v>84</v>
      </c>
      <c r="D607" s="20" t="s">
        <v>38</v>
      </c>
      <c r="E607" s="20" t="s">
        <v>37</v>
      </c>
      <c r="F607" s="46">
        <f>SUM(F608,F613,F622,F637,F657,F679,F628)</f>
        <v>774497933</v>
      </c>
      <c r="G607" s="46">
        <f>SUM(G608,G613,G622,G637,G657,G679,G628)</f>
        <v>745624389.8900001</v>
      </c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s="7" customFormat="1" ht="15.75">
      <c r="A608" s="80" t="s">
        <v>228</v>
      </c>
      <c r="B608" s="23" t="s">
        <v>538</v>
      </c>
      <c r="C608" s="22" t="s">
        <v>84</v>
      </c>
      <c r="D608" s="22" t="s">
        <v>229</v>
      </c>
      <c r="E608" s="22" t="s">
        <v>37</v>
      </c>
      <c r="F608" s="47">
        <f aca="true" t="shared" si="59" ref="F608:G611">F609</f>
        <v>886800</v>
      </c>
      <c r="G608" s="47">
        <f t="shared" si="59"/>
        <v>886043</v>
      </c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s="7" customFormat="1" ht="31.5">
      <c r="A609" s="79" t="s">
        <v>14</v>
      </c>
      <c r="B609" s="23" t="s">
        <v>538</v>
      </c>
      <c r="C609" s="22" t="s">
        <v>84</v>
      </c>
      <c r="D609" s="22" t="s">
        <v>15</v>
      </c>
      <c r="E609" s="22" t="s">
        <v>37</v>
      </c>
      <c r="F609" s="47">
        <f t="shared" si="59"/>
        <v>886800</v>
      </c>
      <c r="G609" s="47">
        <f t="shared" si="59"/>
        <v>886043</v>
      </c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s="7" customFormat="1" ht="47.25">
      <c r="A610" s="79" t="s">
        <v>331</v>
      </c>
      <c r="B610" s="23" t="s">
        <v>538</v>
      </c>
      <c r="C610" s="22" t="s">
        <v>84</v>
      </c>
      <c r="D610" s="22" t="s">
        <v>15</v>
      </c>
      <c r="E610" s="22" t="s">
        <v>332</v>
      </c>
      <c r="F610" s="47">
        <f t="shared" si="59"/>
        <v>886800</v>
      </c>
      <c r="G610" s="47">
        <f t="shared" si="59"/>
        <v>886043</v>
      </c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s="7" customFormat="1" ht="15.75">
      <c r="A611" s="79" t="s">
        <v>316</v>
      </c>
      <c r="B611" s="23" t="s">
        <v>538</v>
      </c>
      <c r="C611" s="22" t="s">
        <v>84</v>
      </c>
      <c r="D611" s="22" t="s">
        <v>15</v>
      </c>
      <c r="E611" s="22" t="s">
        <v>317</v>
      </c>
      <c r="F611" s="47">
        <f t="shared" si="59"/>
        <v>886800</v>
      </c>
      <c r="G611" s="47">
        <f t="shared" si="59"/>
        <v>886043</v>
      </c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s="7" customFormat="1" ht="15.75">
      <c r="A612" s="79" t="s">
        <v>319</v>
      </c>
      <c r="B612" s="23" t="s">
        <v>538</v>
      </c>
      <c r="C612" s="22" t="s">
        <v>84</v>
      </c>
      <c r="D612" s="22" t="s">
        <v>15</v>
      </c>
      <c r="E612" s="22" t="s">
        <v>320</v>
      </c>
      <c r="F612" s="47">
        <v>886800</v>
      </c>
      <c r="G612" s="47">
        <v>886043</v>
      </c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s="7" customFormat="1" ht="31.5">
      <c r="A613" s="79" t="s">
        <v>134</v>
      </c>
      <c r="B613" s="23" t="s">
        <v>538</v>
      </c>
      <c r="C613" s="22" t="s">
        <v>84</v>
      </c>
      <c r="D613" s="22" t="s">
        <v>127</v>
      </c>
      <c r="E613" s="22" t="s">
        <v>37</v>
      </c>
      <c r="F613" s="47">
        <f>SUM(F614,F615,F618)</f>
        <v>232147921</v>
      </c>
      <c r="G613" s="47">
        <f>SUM(G614,G615,G618)</f>
        <v>219619613.00000003</v>
      </c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s="7" customFormat="1" ht="18" customHeight="1">
      <c r="A614" s="79" t="s">
        <v>451</v>
      </c>
      <c r="B614" s="23" t="s">
        <v>538</v>
      </c>
      <c r="C614" s="22" t="s">
        <v>84</v>
      </c>
      <c r="D614" s="22" t="s">
        <v>127</v>
      </c>
      <c r="E614" s="22" t="s">
        <v>414</v>
      </c>
      <c r="F614" s="47">
        <v>29460335</v>
      </c>
      <c r="G614" s="47">
        <v>29459497.92</v>
      </c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s="7" customFormat="1" ht="15.75">
      <c r="A615" s="79" t="s">
        <v>416</v>
      </c>
      <c r="B615" s="23" t="s">
        <v>538</v>
      </c>
      <c r="C615" s="22" t="s">
        <v>84</v>
      </c>
      <c r="D615" s="22" t="s">
        <v>127</v>
      </c>
      <c r="E615" s="22" t="s">
        <v>417</v>
      </c>
      <c r="F615" s="47">
        <f>F616</f>
        <v>1872408</v>
      </c>
      <c r="G615" s="47">
        <f>G616</f>
        <v>1872407.19</v>
      </c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s="7" customFormat="1" ht="47.25">
      <c r="A616" s="79" t="s">
        <v>144</v>
      </c>
      <c r="B616" s="23" t="s">
        <v>538</v>
      </c>
      <c r="C616" s="22" t="s">
        <v>84</v>
      </c>
      <c r="D616" s="22" t="s">
        <v>127</v>
      </c>
      <c r="E616" s="22" t="s">
        <v>142</v>
      </c>
      <c r="F616" s="47">
        <f>F617</f>
        <v>1872408</v>
      </c>
      <c r="G616" s="47">
        <f>G617</f>
        <v>1872407.19</v>
      </c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s="7" customFormat="1" ht="31.5">
      <c r="A617" s="79" t="s">
        <v>211</v>
      </c>
      <c r="B617" s="23" t="s">
        <v>538</v>
      </c>
      <c r="C617" s="22" t="s">
        <v>84</v>
      </c>
      <c r="D617" s="22" t="s">
        <v>127</v>
      </c>
      <c r="E617" s="22" t="s">
        <v>175</v>
      </c>
      <c r="F617" s="47">
        <v>1872408</v>
      </c>
      <c r="G617" s="47">
        <v>1872407.19</v>
      </c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s="12" customFormat="1" ht="47.25">
      <c r="A618" s="79" t="s">
        <v>331</v>
      </c>
      <c r="B618" s="23" t="s">
        <v>538</v>
      </c>
      <c r="C618" s="22" t="s">
        <v>84</v>
      </c>
      <c r="D618" s="22" t="s">
        <v>127</v>
      </c>
      <c r="E618" s="22" t="s">
        <v>332</v>
      </c>
      <c r="F618" s="47">
        <f>F619</f>
        <v>200815178</v>
      </c>
      <c r="G618" s="47">
        <f>G619</f>
        <v>188287707.89000002</v>
      </c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s="12" customFormat="1" ht="15.75">
      <c r="A619" s="79" t="s">
        <v>316</v>
      </c>
      <c r="B619" s="23" t="s">
        <v>538</v>
      </c>
      <c r="C619" s="22" t="s">
        <v>84</v>
      </c>
      <c r="D619" s="22" t="s">
        <v>127</v>
      </c>
      <c r="E619" s="22" t="s">
        <v>317</v>
      </c>
      <c r="F619" s="47">
        <f>SUM(F620:F621)</f>
        <v>200815178</v>
      </c>
      <c r="G619" s="47">
        <f>SUM(G620:G621)</f>
        <v>188287707.89000002</v>
      </c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s="12" customFormat="1" ht="47.25">
      <c r="A620" s="79" t="s">
        <v>156</v>
      </c>
      <c r="B620" s="23" t="s">
        <v>538</v>
      </c>
      <c r="C620" s="22" t="s">
        <v>84</v>
      </c>
      <c r="D620" s="22" t="s">
        <v>127</v>
      </c>
      <c r="E620" s="22" t="s">
        <v>318</v>
      </c>
      <c r="F620" s="47">
        <v>163540000</v>
      </c>
      <c r="G620" s="47">
        <v>152632643.68</v>
      </c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s="12" customFormat="1" ht="15.75">
      <c r="A621" s="79" t="s">
        <v>319</v>
      </c>
      <c r="B621" s="23" t="s">
        <v>538</v>
      </c>
      <c r="C621" s="22" t="s">
        <v>84</v>
      </c>
      <c r="D621" s="22" t="s">
        <v>127</v>
      </c>
      <c r="E621" s="22" t="s">
        <v>320</v>
      </c>
      <c r="F621" s="47">
        <v>37275178</v>
      </c>
      <c r="G621" s="47">
        <v>35655064.21</v>
      </c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s="12" customFormat="1" ht="15.75">
      <c r="A622" s="79" t="s">
        <v>99</v>
      </c>
      <c r="B622" s="23" t="s">
        <v>538</v>
      </c>
      <c r="C622" s="22" t="s">
        <v>84</v>
      </c>
      <c r="D622" s="22" t="s">
        <v>85</v>
      </c>
      <c r="E622" s="22" t="s">
        <v>37</v>
      </c>
      <c r="F622" s="47">
        <f>SUM(F623)</f>
        <v>41100000</v>
      </c>
      <c r="G622" s="47">
        <f>SUM(G623)</f>
        <v>37516844</v>
      </c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s="12" customFormat="1" ht="47.25">
      <c r="A623" s="79" t="s">
        <v>331</v>
      </c>
      <c r="B623" s="23" t="s">
        <v>538</v>
      </c>
      <c r="C623" s="22" t="s">
        <v>84</v>
      </c>
      <c r="D623" s="22" t="s">
        <v>85</v>
      </c>
      <c r="E623" s="22" t="s">
        <v>332</v>
      </c>
      <c r="F623" s="47">
        <f>SUM(F624,F626)</f>
        <v>41100000</v>
      </c>
      <c r="G623" s="47">
        <f>SUM(G624,G626)</f>
        <v>37516844</v>
      </c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s="12" customFormat="1" ht="15.75">
      <c r="A624" s="79" t="s">
        <v>316</v>
      </c>
      <c r="B624" s="23" t="s">
        <v>538</v>
      </c>
      <c r="C624" s="22" t="s">
        <v>84</v>
      </c>
      <c r="D624" s="22" t="s">
        <v>85</v>
      </c>
      <c r="E624" s="22" t="s">
        <v>317</v>
      </c>
      <c r="F624" s="47">
        <f>SUM(F625)</f>
        <v>40000000</v>
      </c>
      <c r="G624" s="47">
        <f>SUM(G625)</f>
        <v>36434164</v>
      </c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s="12" customFormat="1" ht="47.25">
      <c r="A625" s="79" t="s">
        <v>156</v>
      </c>
      <c r="B625" s="23" t="s">
        <v>538</v>
      </c>
      <c r="C625" s="22" t="s">
        <v>84</v>
      </c>
      <c r="D625" s="22" t="s">
        <v>85</v>
      </c>
      <c r="E625" s="22" t="s">
        <v>318</v>
      </c>
      <c r="F625" s="47">
        <v>40000000</v>
      </c>
      <c r="G625" s="47">
        <v>36434164</v>
      </c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s="12" customFormat="1" ht="15.75">
      <c r="A626" s="79" t="s">
        <v>321</v>
      </c>
      <c r="B626" s="22" t="s">
        <v>538</v>
      </c>
      <c r="C626" s="22" t="s">
        <v>84</v>
      </c>
      <c r="D626" s="22" t="s">
        <v>85</v>
      </c>
      <c r="E626" s="22" t="s">
        <v>322</v>
      </c>
      <c r="F626" s="47">
        <f>SUM(F627)</f>
        <v>1100000</v>
      </c>
      <c r="G626" s="47">
        <f>SUM(G627)</f>
        <v>1082680</v>
      </c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s="12" customFormat="1" ht="47.25">
      <c r="A627" s="79" t="s">
        <v>157</v>
      </c>
      <c r="B627" s="22" t="s">
        <v>538</v>
      </c>
      <c r="C627" s="22" t="s">
        <v>84</v>
      </c>
      <c r="D627" s="22" t="s">
        <v>85</v>
      </c>
      <c r="E627" s="22" t="s">
        <v>324</v>
      </c>
      <c r="F627" s="47">
        <v>1100000</v>
      </c>
      <c r="G627" s="47">
        <v>1082680</v>
      </c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s="12" customFormat="1" ht="15.75">
      <c r="A628" s="79" t="s">
        <v>466</v>
      </c>
      <c r="B628" s="22" t="s">
        <v>538</v>
      </c>
      <c r="C628" s="22" t="s">
        <v>84</v>
      </c>
      <c r="D628" s="22" t="s">
        <v>467</v>
      </c>
      <c r="E628" s="22" t="s">
        <v>37</v>
      </c>
      <c r="F628" s="47">
        <f>F629+F633</f>
        <v>6115380</v>
      </c>
      <c r="G628" s="47">
        <f>G629+G633</f>
        <v>6095907</v>
      </c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s="12" customFormat="1" ht="31.5">
      <c r="A629" s="79" t="s">
        <v>240</v>
      </c>
      <c r="B629" s="22" t="s">
        <v>538</v>
      </c>
      <c r="C629" s="22" t="s">
        <v>84</v>
      </c>
      <c r="D629" s="22" t="s">
        <v>241</v>
      </c>
      <c r="E629" s="22" t="s">
        <v>37</v>
      </c>
      <c r="F629" s="47">
        <f aca="true" t="shared" si="60" ref="F629:G631">F630</f>
        <v>5809611</v>
      </c>
      <c r="G629" s="47">
        <f t="shared" si="60"/>
        <v>5790138</v>
      </c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s="12" customFormat="1" ht="47.25">
      <c r="A630" s="79" t="s">
        <v>331</v>
      </c>
      <c r="B630" s="22" t="s">
        <v>538</v>
      </c>
      <c r="C630" s="22" t="s">
        <v>84</v>
      </c>
      <c r="D630" s="22" t="s">
        <v>241</v>
      </c>
      <c r="E630" s="22" t="s">
        <v>332</v>
      </c>
      <c r="F630" s="47">
        <f t="shared" si="60"/>
        <v>5809611</v>
      </c>
      <c r="G630" s="47">
        <f t="shared" si="60"/>
        <v>5790138</v>
      </c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s="12" customFormat="1" ht="15.75">
      <c r="A631" s="79" t="s">
        <v>316</v>
      </c>
      <c r="B631" s="22" t="s">
        <v>538</v>
      </c>
      <c r="C631" s="22" t="s">
        <v>84</v>
      </c>
      <c r="D631" s="22" t="s">
        <v>241</v>
      </c>
      <c r="E631" s="22" t="s">
        <v>317</v>
      </c>
      <c r="F631" s="47">
        <f t="shared" si="60"/>
        <v>5809611</v>
      </c>
      <c r="G631" s="47">
        <f t="shared" si="60"/>
        <v>5790138</v>
      </c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s="12" customFormat="1" ht="15.75">
      <c r="A632" s="79" t="s">
        <v>319</v>
      </c>
      <c r="B632" s="22" t="s">
        <v>538</v>
      </c>
      <c r="C632" s="22" t="s">
        <v>84</v>
      </c>
      <c r="D632" s="22" t="s">
        <v>241</v>
      </c>
      <c r="E632" s="22" t="s">
        <v>320</v>
      </c>
      <c r="F632" s="47">
        <v>5809611</v>
      </c>
      <c r="G632" s="47">
        <v>5790138</v>
      </c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s="12" customFormat="1" ht="47.25">
      <c r="A633" s="109" t="s">
        <v>584</v>
      </c>
      <c r="B633" s="110" t="s">
        <v>538</v>
      </c>
      <c r="C633" s="110" t="s">
        <v>84</v>
      </c>
      <c r="D633" s="110" t="s">
        <v>450</v>
      </c>
      <c r="E633" s="110" t="s">
        <v>37</v>
      </c>
      <c r="F633" s="47">
        <f aca="true" t="shared" si="61" ref="F633:G635">F634</f>
        <v>305769</v>
      </c>
      <c r="G633" s="47">
        <f t="shared" si="61"/>
        <v>305769</v>
      </c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s="12" customFormat="1" ht="47.25">
      <c r="A634" s="109" t="s">
        <v>331</v>
      </c>
      <c r="B634" s="110" t="s">
        <v>538</v>
      </c>
      <c r="C634" s="110" t="s">
        <v>84</v>
      </c>
      <c r="D634" s="110" t="s">
        <v>450</v>
      </c>
      <c r="E634" s="110" t="s">
        <v>332</v>
      </c>
      <c r="F634" s="47">
        <f t="shared" si="61"/>
        <v>305769</v>
      </c>
      <c r="G634" s="47">
        <f t="shared" si="61"/>
        <v>305769</v>
      </c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s="12" customFormat="1" ht="15.75">
      <c r="A635" s="79" t="s">
        <v>316</v>
      </c>
      <c r="B635" s="110" t="s">
        <v>538</v>
      </c>
      <c r="C635" s="110" t="s">
        <v>84</v>
      </c>
      <c r="D635" s="110" t="s">
        <v>450</v>
      </c>
      <c r="E635" s="110" t="s">
        <v>317</v>
      </c>
      <c r="F635" s="47">
        <f t="shared" si="61"/>
        <v>305769</v>
      </c>
      <c r="G635" s="47">
        <f t="shared" si="61"/>
        <v>305769</v>
      </c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s="12" customFormat="1" ht="15.75">
      <c r="A636" s="109" t="s">
        <v>319</v>
      </c>
      <c r="B636" s="110" t="s">
        <v>538</v>
      </c>
      <c r="C636" s="110" t="s">
        <v>84</v>
      </c>
      <c r="D636" s="110" t="s">
        <v>450</v>
      </c>
      <c r="E636" s="110" t="s">
        <v>320</v>
      </c>
      <c r="F636" s="47">
        <v>305769</v>
      </c>
      <c r="G636" s="47">
        <v>305769</v>
      </c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s="12" customFormat="1" ht="15.75">
      <c r="A637" s="79" t="s">
        <v>447</v>
      </c>
      <c r="B637" s="23" t="s">
        <v>538</v>
      </c>
      <c r="C637" s="22" t="s">
        <v>84</v>
      </c>
      <c r="D637" s="22" t="s">
        <v>448</v>
      </c>
      <c r="E637" s="22" t="s">
        <v>37</v>
      </c>
      <c r="F637" s="47">
        <f>SUM(F638,F653,F655)</f>
        <v>38892664</v>
      </c>
      <c r="G637" s="47">
        <f>SUM(G638,G653,G655)</f>
        <v>38000031.080000006</v>
      </c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s="12" customFormat="1" ht="78.75">
      <c r="A638" s="79" t="s">
        <v>573</v>
      </c>
      <c r="B638" s="23" t="s">
        <v>538</v>
      </c>
      <c r="C638" s="22" t="s">
        <v>84</v>
      </c>
      <c r="D638" s="22" t="s">
        <v>571</v>
      </c>
      <c r="E638" s="22" t="s">
        <v>37</v>
      </c>
      <c r="F638" s="47">
        <f>SUM(F639,F644,F649)</f>
        <v>36140664</v>
      </c>
      <c r="G638" s="47">
        <f>SUM(G639,G644,G649)</f>
        <v>35322401</v>
      </c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s="12" customFormat="1" ht="94.5">
      <c r="A639" s="79" t="s">
        <v>34</v>
      </c>
      <c r="B639" s="23" t="s">
        <v>538</v>
      </c>
      <c r="C639" s="22" t="s">
        <v>84</v>
      </c>
      <c r="D639" s="22" t="s">
        <v>242</v>
      </c>
      <c r="E639" s="22" t="s">
        <v>37</v>
      </c>
      <c r="F639" s="47">
        <f>F640</f>
        <v>7169120</v>
      </c>
      <c r="G639" s="47">
        <f>G640</f>
        <v>6721459</v>
      </c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s="12" customFormat="1" ht="47.25">
      <c r="A640" s="79" t="s">
        <v>331</v>
      </c>
      <c r="B640" s="23" t="s">
        <v>538</v>
      </c>
      <c r="C640" s="22" t="s">
        <v>84</v>
      </c>
      <c r="D640" s="22" t="s">
        <v>242</v>
      </c>
      <c r="E640" s="22" t="s">
        <v>332</v>
      </c>
      <c r="F640" s="47">
        <f>SUM(F641,F643)</f>
        <v>7169120</v>
      </c>
      <c r="G640" s="47">
        <f>SUM(G641,G643)</f>
        <v>6721459</v>
      </c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s="12" customFormat="1" ht="15.75">
      <c r="A641" s="79" t="s">
        <v>316</v>
      </c>
      <c r="B641" s="23" t="s">
        <v>538</v>
      </c>
      <c r="C641" s="22" t="s">
        <v>84</v>
      </c>
      <c r="D641" s="22" t="s">
        <v>242</v>
      </c>
      <c r="E641" s="22" t="s">
        <v>317</v>
      </c>
      <c r="F641" s="47">
        <f>SUM(F642:F642)</f>
        <v>6849504</v>
      </c>
      <c r="G641" s="47">
        <f>SUM(G642:G642)</f>
        <v>6465695</v>
      </c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s="12" customFormat="1" ht="15.75">
      <c r="A642" s="79" t="s">
        <v>319</v>
      </c>
      <c r="B642" s="23" t="s">
        <v>538</v>
      </c>
      <c r="C642" s="22" t="s">
        <v>84</v>
      </c>
      <c r="D642" s="22" t="s">
        <v>242</v>
      </c>
      <c r="E642" s="22" t="s">
        <v>320</v>
      </c>
      <c r="F642" s="47">
        <v>6849504</v>
      </c>
      <c r="G642" s="47">
        <v>6465695</v>
      </c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s="12" customFormat="1" ht="31.5">
      <c r="A643" s="79" t="s">
        <v>195</v>
      </c>
      <c r="B643" s="23" t="s">
        <v>538</v>
      </c>
      <c r="C643" s="22" t="s">
        <v>84</v>
      </c>
      <c r="D643" s="22" t="s">
        <v>242</v>
      </c>
      <c r="E643" s="22" t="s">
        <v>203</v>
      </c>
      <c r="F643" s="47">
        <v>319616</v>
      </c>
      <c r="G643" s="47">
        <v>255764</v>
      </c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s="12" customFormat="1" ht="78" customHeight="1">
      <c r="A644" s="79" t="s">
        <v>198</v>
      </c>
      <c r="B644" s="23" t="s">
        <v>538</v>
      </c>
      <c r="C644" s="22" t="s">
        <v>84</v>
      </c>
      <c r="D644" s="22" t="s">
        <v>26</v>
      </c>
      <c r="E644" s="22" t="s">
        <v>37</v>
      </c>
      <c r="F644" s="47">
        <f>F645</f>
        <v>28900000</v>
      </c>
      <c r="G644" s="47">
        <f>G645</f>
        <v>28529398</v>
      </c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s="12" customFormat="1" ht="47.25">
      <c r="A645" s="79" t="s">
        <v>331</v>
      </c>
      <c r="B645" s="23" t="s">
        <v>538</v>
      </c>
      <c r="C645" s="22" t="s">
        <v>84</v>
      </c>
      <c r="D645" s="22" t="s">
        <v>26</v>
      </c>
      <c r="E645" s="22" t="s">
        <v>332</v>
      </c>
      <c r="F645" s="47">
        <f>SUM(F646,F648)</f>
        <v>28900000</v>
      </c>
      <c r="G645" s="47">
        <f>SUM(G646,G648)</f>
        <v>28529398</v>
      </c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s="12" customFormat="1" ht="15.75">
      <c r="A646" s="79" t="s">
        <v>316</v>
      </c>
      <c r="B646" s="23" t="s">
        <v>538</v>
      </c>
      <c r="C646" s="22" t="s">
        <v>84</v>
      </c>
      <c r="D646" s="22" t="s">
        <v>26</v>
      </c>
      <c r="E646" s="22" t="s">
        <v>317</v>
      </c>
      <c r="F646" s="47">
        <f>F647</f>
        <v>27368000</v>
      </c>
      <c r="G646" s="47">
        <f>G647</f>
        <v>27143674</v>
      </c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s="12" customFormat="1" ht="15.75">
      <c r="A647" s="79" t="s">
        <v>319</v>
      </c>
      <c r="B647" s="23" t="s">
        <v>538</v>
      </c>
      <c r="C647" s="22" t="s">
        <v>84</v>
      </c>
      <c r="D647" s="22" t="s">
        <v>26</v>
      </c>
      <c r="E647" s="22" t="s">
        <v>320</v>
      </c>
      <c r="F647" s="47">
        <v>27368000</v>
      </c>
      <c r="G647" s="47">
        <v>27143674</v>
      </c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s="12" customFormat="1" ht="31.5">
      <c r="A648" s="79" t="s">
        <v>195</v>
      </c>
      <c r="B648" s="22" t="s">
        <v>538</v>
      </c>
      <c r="C648" s="22" t="s">
        <v>84</v>
      </c>
      <c r="D648" s="22" t="s">
        <v>26</v>
      </c>
      <c r="E648" s="22" t="s">
        <v>203</v>
      </c>
      <c r="F648" s="47">
        <v>1532000</v>
      </c>
      <c r="G648" s="47">
        <v>1385724</v>
      </c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s="12" customFormat="1" ht="98.25" customHeight="1">
      <c r="A649" s="87" t="s">
        <v>196</v>
      </c>
      <c r="B649" s="22" t="s">
        <v>538</v>
      </c>
      <c r="C649" s="22" t="s">
        <v>84</v>
      </c>
      <c r="D649" s="22" t="s">
        <v>243</v>
      </c>
      <c r="E649" s="22" t="s">
        <v>37</v>
      </c>
      <c r="F649" s="47">
        <f>F650</f>
        <v>71544</v>
      </c>
      <c r="G649" s="47">
        <f>G650</f>
        <v>71544</v>
      </c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s="12" customFormat="1" ht="47.25">
      <c r="A650" s="79" t="s">
        <v>331</v>
      </c>
      <c r="B650" s="22" t="s">
        <v>538</v>
      </c>
      <c r="C650" s="22" t="s">
        <v>84</v>
      </c>
      <c r="D650" s="22" t="s">
        <v>243</v>
      </c>
      <c r="E650" s="22" t="s">
        <v>332</v>
      </c>
      <c r="F650" s="47">
        <f>F651</f>
        <v>71544</v>
      </c>
      <c r="G650" s="47">
        <f>G651</f>
        <v>71544</v>
      </c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s="12" customFormat="1" ht="15.75">
      <c r="A651" s="79" t="s">
        <v>316</v>
      </c>
      <c r="B651" s="22" t="s">
        <v>538</v>
      </c>
      <c r="C651" s="22" t="s">
        <v>84</v>
      </c>
      <c r="D651" s="22" t="s">
        <v>243</v>
      </c>
      <c r="E651" s="22" t="s">
        <v>317</v>
      </c>
      <c r="F651" s="47">
        <f>SUM(F652:F652)</f>
        <v>71544</v>
      </c>
      <c r="G651" s="47">
        <f>SUM(G652:G652)</f>
        <v>71544</v>
      </c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s="12" customFormat="1" ht="15.75">
      <c r="A652" s="79" t="s">
        <v>319</v>
      </c>
      <c r="B652" s="22" t="s">
        <v>538</v>
      </c>
      <c r="C652" s="22" t="s">
        <v>84</v>
      </c>
      <c r="D652" s="22" t="s">
        <v>243</v>
      </c>
      <c r="E652" s="22" t="s">
        <v>320</v>
      </c>
      <c r="F652" s="47">
        <v>71544</v>
      </c>
      <c r="G652" s="47">
        <v>71544</v>
      </c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s="12" customFormat="1" ht="47.25">
      <c r="A653" s="79" t="s">
        <v>520</v>
      </c>
      <c r="B653" s="22" t="s">
        <v>538</v>
      </c>
      <c r="C653" s="22" t="s">
        <v>84</v>
      </c>
      <c r="D653" s="22" t="s">
        <v>521</v>
      </c>
      <c r="E653" s="22" t="s">
        <v>37</v>
      </c>
      <c r="F653" s="47">
        <f>F654</f>
        <v>1926400</v>
      </c>
      <c r="G653" s="47">
        <f>G654</f>
        <v>1874341.06</v>
      </c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s="12" customFormat="1" ht="17.25" customHeight="1">
      <c r="A654" s="79" t="s">
        <v>451</v>
      </c>
      <c r="B654" s="22" t="s">
        <v>538</v>
      </c>
      <c r="C654" s="22" t="s">
        <v>84</v>
      </c>
      <c r="D654" s="22" t="s">
        <v>521</v>
      </c>
      <c r="E654" s="22" t="s">
        <v>414</v>
      </c>
      <c r="F654" s="47">
        <v>1926400</v>
      </c>
      <c r="G654" s="47">
        <v>1874341.06</v>
      </c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s="12" customFormat="1" ht="47.25">
      <c r="A655" s="79" t="s">
        <v>522</v>
      </c>
      <c r="B655" s="22" t="s">
        <v>538</v>
      </c>
      <c r="C655" s="22" t="s">
        <v>84</v>
      </c>
      <c r="D655" s="22" t="s">
        <v>523</v>
      </c>
      <c r="E655" s="22" t="s">
        <v>37</v>
      </c>
      <c r="F655" s="47">
        <f>F656</f>
        <v>825600</v>
      </c>
      <c r="G655" s="47">
        <f>G656</f>
        <v>803289.02</v>
      </c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s="12" customFormat="1" ht="16.5" customHeight="1">
      <c r="A656" s="79" t="s">
        <v>451</v>
      </c>
      <c r="B656" s="22" t="s">
        <v>538</v>
      </c>
      <c r="C656" s="22" t="s">
        <v>84</v>
      </c>
      <c r="D656" s="22" t="s">
        <v>523</v>
      </c>
      <c r="E656" s="22" t="s">
        <v>414</v>
      </c>
      <c r="F656" s="47">
        <v>825600</v>
      </c>
      <c r="G656" s="47">
        <v>803289.02</v>
      </c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s="12" customFormat="1" ht="15.75">
      <c r="A657" s="79" t="s">
        <v>427</v>
      </c>
      <c r="B657" s="23" t="s">
        <v>538</v>
      </c>
      <c r="C657" s="22" t="s">
        <v>84</v>
      </c>
      <c r="D657" s="22" t="s">
        <v>428</v>
      </c>
      <c r="E657" s="22" t="s">
        <v>37</v>
      </c>
      <c r="F657" s="47">
        <f>SUM(F658,F669)</f>
        <v>453381168</v>
      </c>
      <c r="G657" s="47">
        <f>SUM(G658,G669)</f>
        <v>441531974.81</v>
      </c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s="12" customFormat="1" ht="47.25">
      <c r="A658" s="79" t="s">
        <v>236</v>
      </c>
      <c r="B658" s="23" t="s">
        <v>538</v>
      </c>
      <c r="C658" s="22" t="s">
        <v>84</v>
      </c>
      <c r="D658" s="22" t="s">
        <v>237</v>
      </c>
      <c r="E658" s="22" t="s">
        <v>37</v>
      </c>
      <c r="F658" s="47">
        <f>SUM(F659,F661,F665)</f>
        <v>3500000</v>
      </c>
      <c r="G658" s="47">
        <f>SUM(G659,G661,G665)</f>
        <v>1500000</v>
      </c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s="12" customFormat="1" ht="47.25">
      <c r="A659" s="79" t="s">
        <v>238</v>
      </c>
      <c r="B659" s="23" t="s">
        <v>538</v>
      </c>
      <c r="C659" s="22" t="s">
        <v>84</v>
      </c>
      <c r="D659" s="22" t="s">
        <v>239</v>
      </c>
      <c r="E659" s="22" t="s">
        <v>37</v>
      </c>
      <c r="F659" s="47">
        <f aca="true" t="shared" si="62" ref="F659:G667">F660</f>
        <v>2000000</v>
      </c>
      <c r="G659" s="47">
        <f t="shared" si="62"/>
        <v>0</v>
      </c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s="12" customFormat="1" ht="15.75" customHeight="1">
      <c r="A660" s="79" t="s">
        <v>451</v>
      </c>
      <c r="B660" s="23" t="s">
        <v>538</v>
      </c>
      <c r="C660" s="22" t="s">
        <v>84</v>
      </c>
      <c r="D660" s="22" t="s">
        <v>239</v>
      </c>
      <c r="E660" s="22" t="s">
        <v>414</v>
      </c>
      <c r="F660" s="47">
        <v>2000000</v>
      </c>
      <c r="G660" s="47">
        <v>0</v>
      </c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s="12" customFormat="1" ht="31.5">
      <c r="A661" s="109" t="s">
        <v>201</v>
      </c>
      <c r="B661" s="23" t="s">
        <v>538</v>
      </c>
      <c r="C661" s="22" t="s">
        <v>84</v>
      </c>
      <c r="D661" s="22" t="s">
        <v>200</v>
      </c>
      <c r="E661" s="22" t="s">
        <v>37</v>
      </c>
      <c r="F661" s="47">
        <f t="shared" si="62"/>
        <v>1425000</v>
      </c>
      <c r="G661" s="47">
        <f t="shared" si="62"/>
        <v>1425000</v>
      </c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s="12" customFormat="1" ht="47.25">
      <c r="A662" s="79" t="s">
        <v>331</v>
      </c>
      <c r="B662" s="23" t="s">
        <v>538</v>
      </c>
      <c r="C662" s="22" t="s">
        <v>84</v>
      </c>
      <c r="D662" s="22" t="s">
        <v>200</v>
      </c>
      <c r="E662" s="22" t="s">
        <v>332</v>
      </c>
      <c r="F662" s="47">
        <f t="shared" si="62"/>
        <v>1425000</v>
      </c>
      <c r="G662" s="47">
        <f t="shared" si="62"/>
        <v>1425000</v>
      </c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s="12" customFormat="1" ht="15.75">
      <c r="A663" s="79" t="s">
        <v>316</v>
      </c>
      <c r="B663" s="23" t="s">
        <v>538</v>
      </c>
      <c r="C663" s="22" t="s">
        <v>84</v>
      </c>
      <c r="D663" s="22" t="s">
        <v>200</v>
      </c>
      <c r="E663" s="22" t="s">
        <v>317</v>
      </c>
      <c r="F663" s="47">
        <f t="shared" si="62"/>
        <v>1425000</v>
      </c>
      <c r="G663" s="47">
        <f t="shared" si="62"/>
        <v>1425000</v>
      </c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s="12" customFormat="1" ht="15.75">
      <c r="A664" s="79" t="s">
        <v>319</v>
      </c>
      <c r="B664" s="23" t="s">
        <v>538</v>
      </c>
      <c r="C664" s="22" t="s">
        <v>84</v>
      </c>
      <c r="D664" s="22" t="s">
        <v>200</v>
      </c>
      <c r="E664" s="22" t="s">
        <v>320</v>
      </c>
      <c r="F664" s="47">
        <v>1425000</v>
      </c>
      <c r="G664" s="47">
        <v>1425000</v>
      </c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s="12" customFormat="1" ht="47.25">
      <c r="A665" s="79" t="s">
        <v>225</v>
      </c>
      <c r="B665" s="23" t="s">
        <v>538</v>
      </c>
      <c r="C665" s="22" t="s">
        <v>84</v>
      </c>
      <c r="D665" s="22" t="s">
        <v>421</v>
      </c>
      <c r="E665" s="22" t="s">
        <v>37</v>
      </c>
      <c r="F665" s="47">
        <f t="shared" si="62"/>
        <v>75000</v>
      </c>
      <c r="G665" s="47">
        <f t="shared" si="62"/>
        <v>75000</v>
      </c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s="12" customFormat="1" ht="47.25">
      <c r="A666" s="79" t="s">
        <v>331</v>
      </c>
      <c r="B666" s="23" t="s">
        <v>538</v>
      </c>
      <c r="C666" s="22" t="s">
        <v>84</v>
      </c>
      <c r="D666" s="22" t="s">
        <v>421</v>
      </c>
      <c r="E666" s="22" t="s">
        <v>332</v>
      </c>
      <c r="F666" s="47">
        <f t="shared" si="62"/>
        <v>75000</v>
      </c>
      <c r="G666" s="47">
        <f t="shared" si="62"/>
        <v>75000</v>
      </c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s="12" customFormat="1" ht="15.75">
      <c r="A667" s="79" t="s">
        <v>316</v>
      </c>
      <c r="B667" s="23" t="s">
        <v>538</v>
      </c>
      <c r="C667" s="22" t="s">
        <v>84</v>
      </c>
      <c r="D667" s="22" t="s">
        <v>421</v>
      </c>
      <c r="E667" s="22" t="s">
        <v>317</v>
      </c>
      <c r="F667" s="47">
        <f t="shared" si="62"/>
        <v>75000</v>
      </c>
      <c r="G667" s="47">
        <f t="shared" si="62"/>
        <v>75000</v>
      </c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s="12" customFormat="1" ht="15.75">
      <c r="A668" s="79" t="s">
        <v>319</v>
      </c>
      <c r="B668" s="23" t="s">
        <v>538</v>
      </c>
      <c r="C668" s="22" t="s">
        <v>84</v>
      </c>
      <c r="D668" s="22" t="s">
        <v>421</v>
      </c>
      <c r="E668" s="22" t="s">
        <v>320</v>
      </c>
      <c r="F668" s="47">
        <v>75000</v>
      </c>
      <c r="G668" s="47">
        <v>75000</v>
      </c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s="12" customFormat="1" ht="47.25">
      <c r="A669" s="88" t="s">
        <v>405</v>
      </c>
      <c r="B669" s="23" t="s">
        <v>538</v>
      </c>
      <c r="C669" s="22" t="s">
        <v>84</v>
      </c>
      <c r="D669" s="22" t="s">
        <v>389</v>
      </c>
      <c r="E669" s="22" t="s">
        <v>37</v>
      </c>
      <c r="F669" s="47">
        <f>SUM(F670,F675)</f>
        <v>449881168</v>
      </c>
      <c r="G669" s="47">
        <f>SUM(G670,G675)</f>
        <v>440031974.81</v>
      </c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s="12" customFormat="1" ht="84" customHeight="1">
      <c r="A670" s="79" t="s">
        <v>390</v>
      </c>
      <c r="B670" s="23" t="s">
        <v>538</v>
      </c>
      <c r="C670" s="22" t="s">
        <v>84</v>
      </c>
      <c r="D670" s="22" t="s">
        <v>391</v>
      </c>
      <c r="E670" s="22" t="s">
        <v>37</v>
      </c>
      <c r="F670" s="47">
        <f>F671</f>
        <v>447080188</v>
      </c>
      <c r="G670" s="47">
        <f>G671</f>
        <v>437441638.61</v>
      </c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s="12" customFormat="1" ht="47.25">
      <c r="A671" s="79" t="s">
        <v>331</v>
      </c>
      <c r="B671" s="23" t="s">
        <v>538</v>
      </c>
      <c r="C671" s="22" t="s">
        <v>84</v>
      </c>
      <c r="D671" s="22" t="s">
        <v>391</v>
      </c>
      <c r="E671" s="22" t="s">
        <v>332</v>
      </c>
      <c r="F671" s="47">
        <f>F672+F674</f>
        <v>447080188</v>
      </c>
      <c r="G671" s="47">
        <f>G672+G674</f>
        <v>437441638.61</v>
      </c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s="12" customFormat="1" ht="15.75">
      <c r="A672" s="79" t="s">
        <v>316</v>
      </c>
      <c r="B672" s="23" t="s">
        <v>538</v>
      </c>
      <c r="C672" s="22" t="s">
        <v>84</v>
      </c>
      <c r="D672" s="22" t="s">
        <v>391</v>
      </c>
      <c r="E672" s="22" t="s">
        <v>317</v>
      </c>
      <c r="F672" s="47">
        <f>SUM(F673:F673)</f>
        <v>405326903</v>
      </c>
      <c r="G672" s="47">
        <f>SUM(G673:G673)</f>
        <v>404767257</v>
      </c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s="12" customFormat="1" ht="47.25">
      <c r="A673" s="79" t="s">
        <v>156</v>
      </c>
      <c r="B673" s="23" t="s">
        <v>538</v>
      </c>
      <c r="C673" s="22" t="s">
        <v>84</v>
      </c>
      <c r="D673" s="22" t="s">
        <v>391</v>
      </c>
      <c r="E673" s="22" t="s">
        <v>318</v>
      </c>
      <c r="F673" s="47">
        <v>405326903</v>
      </c>
      <c r="G673" s="47">
        <v>404767257</v>
      </c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s="12" customFormat="1" ht="31.5">
      <c r="A674" s="79" t="s">
        <v>195</v>
      </c>
      <c r="B674" s="22" t="s">
        <v>538</v>
      </c>
      <c r="C674" s="22" t="s">
        <v>84</v>
      </c>
      <c r="D674" s="22" t="s">
        <v>391</v>
      </c>
      <c r="E674" s="22" t="s">
        <v>203</v>
      </c>
      <c r="F674" s="47">
        <v>41753285</v>
      </c>
      <c r="G674" s="47">
        <v>32674381.61</v>
      </c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s="12" customFormat="1" ht="126">
      <c r="A675" s="87" t="s">
        <v>191</v>
      </c>
      <c r="B675" s="23" t="s">
        <v>538</v>
      </c>
      <c r="C675" s="22" t="s">
        <v>84</v>
      </c>
      <c r="D675" s="22" t="s">
        <v>283</v>
      </c>
      <c r="E675" s="22" t="s">
        <v>37</v>
      </c>
      <c r="F675" s="47">
        <f aca="true" t="shared" si="63" ref="F675:G677">F676</f>
        <v>2800980</v>
      </c>
      <c r="G675" s="47">
        <f t="shared" si="63"/>
        <v>2590336.2</v>
      </c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s="12" customFormat="1" ht="47.25">
      <c r="A676" s="79" t="s">
        <v>331</v>
      </c>
      <c r="B676" s="23" t="s">
        <v>538</v>
      </c>
      <c r="C676" s="22" t="s">
        <v>84</v>
      </c>
      <c r="D676" s="22" t="s">
        <v>283</v>
      </c>
      <c r="E676" s="22" t="s">
        <v>332</v>
      </c>
      <c r="F676" s="47">
        <f t="shared" si="63"/>
        <v>2800980</v>
      </c>
      <c r="G676" s="47">
        <f t="shared" si="63"/>
        <v>2590336.2</v>
      </c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s="12" customFormat="1" ht="15.75">
      <c r="A677" s="79" t="s">
        <v>316</v>
      </c>
      <c r="B677" s="23" t="s">
        <v>538</v>
      </c>
      <c r="C677" s="22" t="s">
        <v>84</v>
      </c>
      <c r="D677" s="22" t="s">
        <v>283</v>
      </c>
      <c r="E677" s="22" t="s">
        <v>317</v>
      </c>
      <c r="F677" s="47">
        <f t="shared" si="63"/>
        <v>2800980</v>
      </c>
      <c r="G677" s="47">
        <f t="shared" si="63"/>
        <v>2590336.2</v>
      </c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s="12" customFormat="1" ht="47.25">
      <c r="A678" s="79" t="s">
        <v>156</v>
      </c>
      <c r="B678" s="23" t="s">
        <v>538</v>
      </c>
      <c r="C678" s="22" t="s">
        <v>84</v>
      </c>
      <c r="D678" s="22" t="s">
        <v>283</v>
      </c>
      <c r="E678" s="22" t="s">
        <v>318</v>
      </c>
      <c r="F678" s="47">
        <v>2800980</v>
      </c>
      <c r="G678" s="47">
        <v>2590336.2</v>
      </c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s="12" customFormat="1" ht="15.75">
      <c r="A679" s="79" t="s">
        <v>452</v>
      </c>
      <c r="B679" s="23" t="s">
        <v>538</v>
      </c>
      <c r="C679" s="22" t="s">
        <v>84</v>
      </c>
      <c r="D679" s="22" t="s">
        <v>453</v>
      </c>
      <c r="E679" s="22" t="s">
        <v>37</v>
      </c>
      <c r="F679" s="47">
        <f>SUM(F680,F685)</f>
        <v>1974000</v>
      </c>
      <c r="G679" s="47">
        <f>SUM(G680,G685)</f>
        <v>1973977</v>
      </c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s="12" customFormat="1" ht="31.5">
      <c r="A680" s="79" t="s">
        <v>512</v>
      </c>
      <c r="B680" s="23" t="s">
        <v>538</v>
      </c>
      <c r="C680" s="22" t="s">
        <v>84</v>
      </c>
      <c r="D680" s="22" t="s">
        <v>511</v>
      </c>
      <c r="E680" s="22" t="s">
        <v>37</v>
      </c>
      <c r="F680" s="47">
        <f aca="true" t="shared" si="64" ref="F680:G683">F681</f>
        <v>900000</v>
      </c>
      <c r="G680" s="47">
        <f t="shared" si="64"/>
        <v>899977</v>
      </c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s="12" customFormat="1" ht="31.5">
      <c r="A681" s="79" t="s">
        <v>17</v>
      </c>
      <c r="B681" s="23" t="s">
        <v>538</v>
      </c>
      <c r="C681" s="22" t="s">
        <v>84</v>
      </c>
      <c r="D681" s="22" t="s">
        <v>16</v>
      </c>
      <c r="E681" s="22" t="s">
        <v>37</v>
      </c>
      <c r="F681" s="47">
        <f t="shared" si="64"/>
        <v>900000</v>
      </c>
      <c r="G681" s="47">
        <f t="shared" si="64"/>
        <v>899977</v>
      </c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s="12" customFormat="1" ht="47.25">
      <c r="A682" s="79" t="s">
        <v>331</v>
      </c>
      <c r="B682" s="23" t="s">
        <v>538</v>
      </c>
      <c r="C682" s="22" t="s">
        <v>84</v>
      </c>
      <c r="D682" s="22" t="s">
        <v>16</v>
      </c>
      <c r="E682" s="22" t="s">
        <v>332</v>
      </c>
      <c r="F682" s="47">
        <f t="shared" si="64"/>
        <v>900000</v>
      </c>
      <c r="G682" s="47">
        <f t="shared" si="64"/>
        <v>899977</v>
      </c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s="12" customFormat="1" ht="15.75">
      <c r="A683" s="79" t="s">
        <v>316</v>
      </c>
      <c r="B683" s="23" t="s">
        <v>538</v>
      </c>
      <c r="C683" s="22" t="s">
        <v>84</v>
      </c>
      <c r="D683" s="22" t="s">
        <v>16</v>
      </c>
      <c r="E683" s="22" t="s">
        <v>317</v>
      </c>
      <c r="F683" s="47">
        <f t="shared" si="64"/>
        <v>900000</v>
      </c>
      <c r="G683" s="47">
        <f t="shared" si="64"/>
        <v>899977</v>
      </c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s="12" customFormat="1" ht="15.75">
      <c r="A684" s="79" t="s">
        <v>319</v>
      </c>
      <c r="B684" s="23" t="s">
        <v>538</v>
      </c>
      <c r="C684" s="22" t="s">
        <v>84</v>
      </c>
      <c r="D684" s="22" t="s">
        <v>16</v>
      </c>
      <c r="E684" s="22" t="s">
        <v>320</v>
      </c>
      <c r="F684" s="47">
        <v>900000</v>
      </c>
      <c r="G684" s="47">
        <v>899977</v>
      </c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s="1" customFormat="1" ht="63">
      <c r="A685" s="79" t="s">
        <v>206</v>
      </c>
      <c r="B685" s="23" t="s">
        <v>538</v>
      </c>
      <c r="C685" s="22" t="s">
        <v>84</v>
      </c>
      <c r="D685" s="22" t="s">
        <v>505</v>
      </c>
      <c r="E685" s="22" t="s">
        <v>37</v>
      </c>
      <c r="F685" s="47">
        <f>SUM(F686)</f>
        <v>1074000</v>
      </c>
      <c r="G685" s="47">
        <f>SUM(G686)</f>
        <v>1074000</v>
      </c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s="7" customFormat="1" ht="47.25">
      <c r="A686" s="79" t="s">
        <v>331</v>
      </c>
      <c r="B686" s="23" t="s">
        <v>538</v>
      </c>
      <c r="C686" s="22" t="s">
        <v>84</v>
      </c>
      <c r="D686" s="22" t="s">
        <v>505</v>
      </c>
      <c r="E686" s="22" t="s">
        <v>332</v>
      </c>
      <c r="F686" s="47">
        <f>SUM(F687)</f>
        <v>1074000</v>
      </c>
      <c r="G686" s="47">
        <f>SUM(G687)</f>
        <v>1074000</v>
      </c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s="7" customFormat="1" ht="15.75">
      <c r="A687" s="79" t="s">
        <v>316</v>
      </c>
      <c r="B687" s="23" t="s">
        <v>538</v>
      </c>
      <c r="C687" s="22" t="s">
        <v>84</v>
      </c>
      <c r="D687" s="22" t="s">
        <v>505</v>
      </c>
      <c r="E687" s="22" t="s">
        <v>317</v>
      </c>
      <c r="F687" s="47">
        <f>F688+F689</f>
        <v>1074000</v>
      </c>
      <c r="G687" s="47">
        <f>G688+G689</f>
        <v>1074000</v>
      </c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s="7" customFormat="1" ht="47.25">
      <c r="A688" s="79" t="s">
        <v>156</v>
      </c>
      <c r="B688" s="23" t="s">
        <v>538</v>
      </c>
      <c r="C688" s="22" t="s">
        <v>84</v>
      </c>
      <c r="D688" s="22" t="s">
        <v>505</v>
      </c>
      <c r="E688" s="22" t="s">
        <v>318</v>
      </c>
      <c r="F688" s="47">
        <v>1000000</v>
      </c>
      <c r="G688" s="47">
        <v>1000000</v>
      </c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s="7" customFormat="1" ht="15.75">
      <c r="A689" s="79" t="s">
        <v>319</v>
      </c>
      <c r="B689" s="23" t="s">
        <v>538</v>
      </c>
      <c r="C689" s="22" t="s">
        <v>84</v>
      </c>
      <c r="D689" s="22" t="s">
        <v>505</v>
      </c>
      <c r="E689" s="22" t="s">
        <v>320</v>
      </c>
      <c r="F689" s="47">
        <v>74000</v>
      </c>
      <c r="G689" s="47">
        <v>74000</v>
      </c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s="7" customFormat="1" ht="19.5" customHeight="1">
      <c r="A690" s="84" t="s">
        <v>271</v>
      </c>
      <c r="B690" s="26" t="s">
        <v>538</v>
      </c>
      <c r="C690" s="20" t="s">
        <v>86</v>
      </c>
      <c r="D690" s="20" t="s">
        <v>38</v>
      </c>
      <c r="E690" s="20" t="s">
        <v>37</v>
      </c>
      <c r="F690" s="46">
        <f>SUM(F691,F694,F699)</f>
        <v>8378243</v>
      </c>
      <c r="G690" s="46">
        <f>SUM(G691,G694,G699)</f>
        <v>7594765.07</v>
      </c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s="7" customFormat="1" ht="31.5">
      <c r="A691" s="79" t="s">
        <v>18</v>
      </c>
      <c r="B691" s="23" t="s">
        <v>538</v>
      </c>
      <c r="C691" s="22" t="s">
        <v>86</v>
      </c>
      <c r="D691" s="22" t="s">
        <v>128</v>
      </c>
      <c r="E691" s="22" t="s">
        <v>37</v>
      </c>
      <c r="F691" s="47">
        <f>F692</f>
        <v>297819</v>
      </c>
      <c r="G691" s="47">
        <f>G692</f>
        <v>297819</v>
      </c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s="7" customFormat="1" ht="15.75">
      <c r="A692" s="79" t="s">
        <v>343</v>
      </c>
      <c r="B692" s="23" t="s">
        <v>538</v>
      </c>
      <c r="C692" s="22" t="s">
        <v>86</v>
      </c>
      <c r="D692" s="22" t="s">
        <v>344</v>
      </c>
      <c r="E692" s="22" t="s">
        <v>37</v>
      </c>
      <c r="F692" s="47">
        <f>F693</f>
        <v>297819</v>
      </c>
      <c r="G692" s="47">
        <f>G693</f>
        <v>297819</v>
      </c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s="7" customFormat="1" ht="15" customHeight="1">
      <c r="A693" s="79" t="s">
        <v>456</v>
      </c>
      <c r="B693" s="23" t="s">
        <v>538</v>
      </c>
      <c r="C693" s="22" t="s">
        <v>86</v>
      </c>
      <c r="D693" s="22" t="s">
        <v>344</v>
      </c>
      <c r="E693" s="22" t="s">
        <v>414</v>
      </c>
      <c r="F693" s="47">
        <v>297819</v>
      </c>
      <c r="G693" s="47">
        <v>297819</v>
      </c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s="7" customFormat="1" ht="15.75">
      <c r="A694" s="79" t="s">
        <v>447</v>
      </c>
      <c r="B694" s="23" t="s">
        <v>538</v>
      </c>
      <c r="C694" s="22" t="s">
        <v>86</v>
      </c>
      <c r="D694" s="22" t="s">
        <v>448</v>
      </c>
      <c r="E694" s="22" t="s">
        <v>37</v>
      </c>
      <c r="F694" s="47">
        <f>SUM(F695,F697)</f>
        <v>4334511</v>
      </c>
      <c r="G694" s="47">
        <f>SUM(G695,G697)</f>
        <v>3907943.3</v>
      </c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s="7" customFormat="1" ht="47.25">
      <c r="A695" s="93" t="s">
        <v>220</v>
      </c>
      <c r="B695" s="23" t="s">
        <v>538</v>
      </c>
      <c r="C695" s="22" t="s">
        <v>86</v>
      </c>
      <c r="D695" s="22" t="s">
        <v>217</v>
      </c>
      <c r="E695" s="22" t="s">
        <v>37</v>
      </c>
      <c r="F695" s="47">
        <f>F696</f>
        <v>1560424</v>
      </c>
      <c r="G695" s="47">
        <f>G696</f>
        <v>1282907.16</v>
      </c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s="7" customFormat="1" ht="15.75" customHeight="1">
      <c r="A696" s="79" t="s">
        <v>456</v>
      </c>
      <c r="B696" s="23" t="s">
        <v>538</v>
      </c>
      <c r="C696" s="22" t="s">
        <v>86</v>
      </c>
      <c r="D696" s="22" t="s">
        <v>217</v>
      </c>
      <c r="E696" s="22" t="s">
        <v>414</v>
      </c>
      <c r="F696" s="47">
        <v>1560424</v>
      </c>
      <c r="G696" s="47">
        <v>1282907.16</v>
      </c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s="7" customFormat="1" ht="47.25" customHeight="1">
      <c r="A697" s="79" t="s">
        <v>221</v>
      </c>
      <c r="B697" s="23" t="s">
        <v>538</v>
      </c>
      <c r="C697" s="22" t="s">
        <v>86</v>
      </c>
      <c r="D697" s="22" t="s">
        <v>218</v>
      </c>
      <c r="E697" s="22" t="s">
        <v>37</v>
      </c>
      <c r="F697" s="47">
        <f>F698</f>
        <v>2774087</v>
      </c>
      <c r="G697" s="47">
        <f>G698</f>
        <v>2625036.14</v>
      </c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s="7" customFormat="1" ht="15" customHeight="1">
      <c r="A698" s="79" t="s">
        <v>456</v>
      </c>
      <c r="B698" s="23" t="s">
        <v>538</v>
      </c>
      <c r="C698" s="22" t="s">
        <v>86</v>
      </c>
      <c r="D698" s="22" t="s">
        <v>218</v>
      </c>
      <c r="E698" s="22" t="s">
        <v>414</v>
      </c>
      <c r="F698" s="47">
        <v>2774087</v>
      </c>
      <c r="G698" s="47">
        <v>2625036.14</v>
      </c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s="7" customFormat="1" ht="15.75">
      <c r="A699" s="79" t="s">
        <v>452</v>
      </c>
      <c r="B699" s="23" t="s">
        <v>538</v>
      </c>
      <c r="C699" s="22" t="s">
        <v>86</v>
      </c>
      <c r="D699" s="22" t="s">
        <v>453</v>
      </c>
      <c r="E699" s="22" t="s">
        <v>37</v>
      </c>
      <c r="F699" s="47">
        <f>F700</f>
        <v>3745913</v>
      </c>
      <c r="G699" s="47">
        <f>G700</f>
        <v>3389002.77</v>
      </c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s="7" customFormat="1" ht="47.25">
      <c r="A700" s="79" t="s">
        <v>253</v>
      </c>
      <c r="B700" s="23" t="s">
        <v>538</v>
      </c>
      <c r="C700" s="22" t="s">
        <v>86</v>
      </c>
      <c r="D700" s="22" t="s">
        <v>252</v>
      </c>
      <c r="E700" s="22" t="s">
        <v>37</v>
      </c>
      <c r="F700" s="47">
        <f>SUM(F701:F702)</f>
        <v>3745913</v>
      </c>
      <c r="G700" s="47">
        <f>SUM(G701:G702)</f>
        <v>3389002.77</v>
      </c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s="7" customFormat="1" ht="16.5" customHeight="1">
      <c r="A701" s="79" t="s">
        <v>451</v>
      </c>
      <c r="B701" s="23" t="s">
        <v>538</v>
      </c>
      <c r="C701" s="22" t="s">
        <v>86</v>
      </c>
      <c r="D701" s="22" t="s">
        <v>252</v>
      </c>
      <c r="E701" s="22" t="s">
        <v>414</v>
      </c>
      <c r="F701" s="47">
        <v>946938</v>
      </c>
      <c r="G701" s="47">
        <v>590027.77</v>
      </c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s="7" customFormat="1" ht="47.25">
      <c r="A702" s="79" t="s">
        <v>331</v>
      </c>
      <c r="B702" s="23" t="s">
        <v>538</v>
      </c>
      <c r="C702" s="22" t="s">
        <v>86</v>
      </c>
      <c r="D702" s="22" t="s">
        <v>252</v>
      </c>
      <c r="E702" s="22" t="s">
        <v>332</v>
      </c>
      <c r="F702" s="47">
        <f>F703</f>
        <v>2798975</v>
      </c>
      <c r="G702" s="47">
        <f>G703</f>
        <v>2798975</v>
      </c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s="7" customFormat="1" ht="15.75">
      <c r="A703" s="79" t="s">
        <v>316</v>
      </c>
      <c r="B703" s="23" t="s">
        <v>538</v>
      </c>
      <c r="C703" s="22" t="s">
        <v>86</v>
      </c>
      <c r="D703" s="22" t="s">
        <v>252</v>
      </c>
      <c r="E703" s="22" t="s">
        <v>317</v>
      </c>
      <c r="F703" s="47">
        <f>F704</f>
        <v>2798975</v>
      </c>
      <c r="G703" s="47">
        <f>G704</f>
        <v>2798975</v>
      </c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s="7" customFormat="1" ht="15.75">
      <c r="A704" s="79" t="s">
        <v>319</v>
      </c>
      <c r="B704" s="23" t="s">
        <v>538</v>
      </c>
      <c r="C704" s="22" t="s">
        <v>86</v>
      </c>
      <c r="D704" s="22" t="s">
        <v>252</v>
      </c>
      <c r="E704" s="22" t="s">
        <v>320</v>
      </c>
      <c r="F704" s="47">
        <v>2798975</v>
      </c>
      <c r="G704" s="47">
        <v>2798975</v>
      </c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s="12" customFormat="1" ht="16.5" customHeight="1">
      <c r="A705" s="84" t="s">
        <v>272</v>
      </c>
      <c r="B705" s="26" t="s">
        <v>538</v>
      </c>
      <c r="C705" s="20" t="s">
        <v>129</v>
      </c>
      <c r="D705" s="20" t="s">
        <v>38</v>
      </c>
      <c r="E705" s="20" t="s">
        <v>37</v>
      </c>
      <c r="F705" s="46">
        <f>SUM(F706,F709,F717,F720)</f>
        <v>60476206.2</v>
      </c>
      <c r="G705" s="46">
        <f>SUM(G706,G709,G717,G720)</f>
        <v>59052653.15</v>
      </c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s="7" customFormat="1" ht="63">
      <c r="A706" s="79" t="s">
        <v>491</v>
      </c>
      <c r="B706" s="23" t="s">
        <v>538</v>
      </c>
      <c r="C706" s="22" t="s">
        <v>129</v>
      </c>
      <c r="D706" s="22" t="s">
        <v>488</v>
      </c>
      <c r="E706" s="22" t="s">
        <v>37</v>
      </c>
      <c r="F706" s="47">
        <f>F707</f>
        <v>5660000</v>
      </c>
      <c r="G706" s="47">
        <f>G707</f>
        <v>5051109.11</v>
      </c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s="7" customFormat="1" ht="15.75">
      <c r="A707" s="79" t="s">
        <v>489</v>
      </c>
      <c r="B707" s="23" t="s">
        <v>538</v>
      </c>
      <c r="C707" s="22" t="s">
        <v>129</v>
      </c>
      <c r="D707" s="22" t="s">
        <v>490</v>
      </c>
      <c r="E707" s="22" t="s">
        <v>37</v>
      </c>
      <c r="F707" s="47">
        <f>F708</f>
        <v>5660000</v>
      </c>
      <c r="G707" s="47">
        <f>G708</f>
        <v>5051109.11</v>
      </c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s="12" customFormat="1" ht="18" customHeight="1">
      <c r="A708" s="79" t="s">
        <v>451</v>
      </c>
      <c r="B708" s="23" t="s">
        <v>538</v>
      </c>
      <c r="C708" s="22" t="s">
        <v>129</v>
      </c>
      <c r="D708" s="22" t="s">
        <v>490</v>
      </c>
      <c r="E708" s="22" t="s">
        <v>414</v>
      </c>
      <c r="F708" s="47">
        <v>5660000</v>
      </c>
      <c r="G708" s="47">
        <v>5051109.11</v>
      </c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s="12" customFormat="1" ht="31.5">
      <c r="A709" s="79" t="s">
        <v>273</v>
      </c>
      <c r="B709" s="23" t="s">
        <v>538</v>
      </c>
      <c r="C709" s="22" t="s">
        <v>129</v>
      </c>
      <c r="D709" s="22" t="s">
        <v>130</v>
      </c>
      <c r="E709" s="22" t="s">
        <v>37</v>
      </c>
      <c r="F709" s="47">
        <f>F710</f>
        <v>9110000</v>
      </c>
      <c r="G709" s="47">
        <f>G710</f>
        <v>9102961</v>
      </c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s="12" customFormat="1" ht="47.25">
      <c r="A710" s="79" t="s">
        <v>331</v>
      </c>
      <c r="B710" s="23" t="s">
        <v>538</v>
      </c>
      <c r="C710" s="22" t="s">
        <v>129</v>
      </c>
      <c r="D710" s="22" t="s">
        <v>130</v>
      </c>
      <c r="E710" s="22" t="s">
        <v>332</v>
      </c>
      <c r="F710" s="47">
        <f>F711+F714</f>
        <v>9110000</v>
      </c>
      <c r="G710" s="47">
        <f>G711+G714</f>
        <v>9102961</v>
      </c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s="12" customFormat="1" ht="15.75">
      <c r="A711" s="79" t="s">
        <v>316</v>
      </c>
      <c r="B711" s="23" t="s">
        <v>538</v>
      </c>
      <c r="C711" s="22" t="s">
        <v>129</v>
      </c>
      <c r="D711" s="22" t="s">
        <v>130</v>
      </c>
      <c r="E711" s="22" t="s">
        <v>317</v>
      </c>
      <c r="F711" s="47">
        <f>SUM(F712+F713)</f>
        <v>8250000</v>
      </c>
      <c r="G711" s="47">
        <f>SUM(G712+G713)</f>
        <v>8243711</v>
      </c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s="12" customFormat="1" ht="47.25">
      <c r="A712" s="79" t="s">
        <v>156</v>
      </c>
      <c r="B712" s="23" t="s">
        <v>538</v>
      </c>
      <c r="C712" s="22" t="s">
        <v>129</v>
      </c>
      <c r="D712" s="22" t="s">
        <v>130</v>
      </c>
      <c r="E712" s="22" t="s">
        <v>318</v>
      </c>
      <c r="F712" s="47">
        <v>8048000</v>
      </c>
      <c r="G712" s="47">
        <v>8041711</v>
      </c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s="12" customFormat="1" ht="15.75">
      <c r="A713" s="79" t="s">
        <v>319</v>
      </c>
      <c r="B713" s="23" t="s">
        <v>538</v>
      </c>
      <c r="C713" s="22" t="s">
        <v>129</v>
      </c>
      <c r="D713" s="22" t="s">
        <v>130</v>
      </c>
      <c r="E713" s="22" t="s">
        <v>320</v>
      </c>
      <c r="F713" s="47">
        <v>202000</v>
      </c>
      <c r="G713" s="47">
        <v>202000</v>
      </c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s="3" customFormat="1" ht="15.75">
      <c r="A714" s="79" t="s">
        <v>321</v>
      </c>
      <c r="B714" s="22" t="s">
        <v>538</v>
      </c>
      <c r="C714" s="22" t="s">
        <v>129</v>
      </c>
      <c r="D714" s="22" t="s">
        <v>130</v>
      </c>
      <c r="E714" s="22" t="s">
        <v>322</v>
      </c>
      <c r="F714" s="47">
        <f>SUM(F715:F716)</f>
        <v>860000</v>
      </c>
      <c r="G714" s="47">
        <f>SUM(G715:G716)</f>
        <v>859250</v>
      </c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s="3" customFormat="1" ht="47.25">
      <c r="A715" s="79" t="s">
        <v>157</v>
      </c>
      <c r="B715" s="22" t="s">
        <v>538</v>
      </c>
      <c r="C715" s="22" t="s">
        <v>129</v>
      </c>
      <c r="D715" s="22" t="s">
        <v>130</v>
      </c>
      <c r="E715" s="22" t="s">
        <v>324</v>
      </c>
      <c r="F715" s="47">
        <v>845000</v>
      </c>
      <c r="G715" s="47">
        <v>844950</v>
      </c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s="3" customFormat="1" ht="15.75">
      <c r="A716" s="79" t="s">
        <v>323</v>
      </c>
      <c r="B716" s="22" t="s">
        <v>538</v>
      </c>
      <c r="C716" s="22" t="s">
        <v>129</v>
      </c>
      <c r="D716" s="22" t="s">
        <v>130</v>
      </c>
      <c r="E716" s="22" t="s">
        <v>325</v>
      </c>
      <c r="F716" s="47">
        <v>15000</v>
      </c>
      <c r="G716" s="47">
        <v>14300</v>
      </c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s="12" customFormat="1" ht="31.5">
      <c r="A717" s="85" t="s">
        <v>413</v>
      </c>
      <c r="B717" s="22" t="s">
        <v>538</v>
      </c>
      <c r="C717" s="22" t="s">
        <v>129</v>
      </c>
      <c r="D717" s="30" t="s">
        <v>95</v>
      </c>
      <c r="E717" s="30" t="s">
        <v>37</v>
      </c>
      <c r="F717" s="47">
        <f>SUM(F718:F719)</f>
        <v>42794000</v>
      </c>
      <c r="G717" s="47">
        <f>SUM(G718:G719)</f>
        <v>41986377.19</v>
      </c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s="12" customFormat="1" ht="15.75">
      <c r="A718" s="85" t="s">
        <v>412</v>
      </c>
      <c r="B718" s="22" t="s">
        <v>538</v>
      </c>
      <c r="C718" s="22" t="s">
        <v>129</v>
      </c>
      <c r="D718" s="30" t="s">
        <v>95</v>
      </c>
      <c r="E718" s="22" t="s">
        <v>50</v>
      </c>
      <c r="F718" s="47">
        <v>36694000</v>
      </c>
      <c r="G718" s="47">
        <v>35886377.19</v>
      </c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s="12" customFormat="1" ht="15" customHeight="1">
      <c r="A719" s="79" t="s">
        <v>451</v>
      </c>
      <c r="B719" s="22" t="s">
        <v>538</v>
      </c>
      <c r="C719" s="22" t="s">
        <v>129</v>
      </c>
      <c r="D719" s="30" t="s">
        <v>95</v>
      </c>
      <c r="E719" s="22" t="s">
        <v>414</v>
      </c>
      <c r="F719" s="47">
        <v>6100000</v>
      </c>
      <c r="G719" s="47">
        <v>6100000</v>
      </c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s="12" customFormat="1" ht="15.75">
      <c r="A720" s="79" t="s">
        <v>452</v>
      </c>
      <c r="B720" s="22" t="s">
        <v>538</v>
      </c>
      <c r="C720" s="22" t="s">
        <v>129</v>
      </c>
      <c r="D720" s="30">
        <v>7950000</v>
      </c>
      <c r="E720" s="22" t="s">
        <v>37</v>
      </c>
      <c r="F720" s="47">
        <f>F721+F725</f>
        <v>2912206.2</v>
      </c>
      <c r="G720" s="47">
        <f>G721+G725</f>
        <v>2912205.85</v>
      </c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s="2" customFormat="1" ht="63">
      <c r="A721" s="79" t="s">
        <v>206</v>
      </c>
      <c r="B721" s="23" t="s">
        <v>538</v>
      </c>
      <c r="C721" s="22" t="s">
        <v>129</v>
      </c>
      <c r="D721" s="22" t="s">
        <v>505</v>
      </c>
      <c r="E721" s="22" t="s">
        <v>37</v>
      </c>
      <c r="F721" s="47">
        <f aca="true" t="shared" si="65" ref="F721:G723">F722</f>
        <v>520000</v>
      </c>
      <c r="G721" s="47">
        <f t="shared" si="65"/>
        <v>520000</v>
      </c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s="1" customFormat="1" ht="47.25">
      <c r="A722" s="79" t="s">
        <v>331</v>
      </c>
      <c r="B722" s="23" t="s">
        <v>538</v>
      </c>
      <c r="C722" s="22" t="s">
        <v>129</v>
      </c>
      <c r="D722" s="22" t="s">
        <v>505</v>
      </c>
      <c r="E722" s="22" t="s">
        <v>332</v>
      </c>
      <c r="F722" s="47">
        <f t="shared" si="65"/>
        <v>520000</v>
      </c>
      <c r="G722" s="47">
        <f t="shared" si="65"/>
        <v>520000</v>
      </c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s="7" customFormat="1" ht="15.75">
      <c r="A723" s="79" t="s">
        <v>316</v>
      </c>
      <c r="B723" s="23" t="s">
        <v>538</v>
      </c>
      <c r="C723" s="22" t="s">
        <v>129</v>
      </c>
      <c r="D723" s="22" t="s">
        <v>505</v>
      </c>
      <c r="E723" s="22" t="s">
        <v>317</v>
      </c>
      <c r="F723" s="47">
        <f t="shared" si="65"/>
        <v>520000</v>
      </c>
      <c r="G723" s="47">
        <f t="shared" si="65"/>
        <v>520000</v>
      </c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s="7" customFormat="1" ht="47.25">
      <c r="A724" s="79" t="s">
        <v>156</v>
      </c>
      <c r="B724" s="23" t="s">
        <v>538</v>
      </c>
      <c r="C724" s="22" t="s">
        <v>129</v>
      </c>
      <c r="D724" s="22" t="s">
        <v>505</v>
      </c>
      <c r="E724" s="22" t="s">
        <v>318</v>
      </c>
      <c r="F724" s="47">
        <v>520000</v>
      </c>
      <c r="G724" s="47">
        <v>520000</v>
      </c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s="7" customFormat="1" ht="47.25">
      <c r="A725" s="79" t="s">
        <v>253</v>
      </c>
      <c r="B725" s="23" t="s">
        <v>538</v>
      </c>
      <c r="C725" s="22" t="s">
        <v>129</v>
      </c>
      <c r="D725" s="22" t="s">
        <v>252</v>
      </c>
      <c r="E725" s="22" t="s">
        <v>37</v>
      </c>
      <c r="F725" s="47">
        <f>SUM(F726)</f>
        <v>2392206.2</v>
      </c>
      <c r="G725" s="47">
        <f>SUM(G726)</f>
        <v>2392205.85</v>
      </c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s="7" customFormat="1" ht="47.25">
      <c r="A726" s="79" t="s">
        <v>331</v>
      </c>
      <c r="B726" s="23" t="s">
        <v>538</v>
      </c>
      <c r="C726" s="22" t="s">
        <v>129</v>
      </c>
      <c r="D726" s="22" t="s">
        <v>252</v>
      </c>
      <c r="E726" s="22" t="s">
        <v>332</v>
      </c>
      <c r="F726" s="47">
        <f>F727</f>
        <v>2392206.2</v>
      </c>
      <c r="G726" s="47">
        <f>G727</f>
        <v>2392205.85</v>
      </c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s="7" customFormat="1" ht="15.75">
      <c r="A727" s="79" t="s">
        <v>316</v>
      </c>
      <c r="B727" s="23" t="s">
        <v>538</v>
      </c>
      <c r="C727" s="22" t="s">
        <v>129</v>
      </c>
      <c r="D727" s="22" t="s">
        <v>252</v>
      </c>
      <c r="E727" s="22" t="s">
        <v>317</v>
      </c>
      <c r="F727" s="47">
        <f>F728</f>
        <v>2392206.2</v>
      </c>
      <c r="G727" s="47">
        <f>G728</f>
        <v>2392205.85</v>
      </c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s="7" customFormat="1" ht="15.75">
      <c r="A728" s="79" t="s">
        <v>319</v>
      </c>
      <c r="B728" s="23" t="s">
        <v>538</v>
      </c>
      <c r="C728" s="22" t="s">
        <v>129</v>
      </c>
      <c r="D728" s="22" t="s">
        <v>252</v>
      </c>
      <c r="E728" s="22" t="s">
        <v>320</v>
      </c>
      <c r="F728" s="47">
        <v>2392206.2</v>
      </c>
      <c r="G728" s="47">
        <v>2392205.85</v>
      </c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s="7" customFormat="1" ht="15.75">
      <c r="A729" s="83" t="s">
        <v>76</v>
      </c>
      <c r="B729" s="25" t="s">
        <v>538</v>
      </c>
      <c r="C729" s="19" t="s">
        <v>42</v>
      </c>
      <c r="D729" s="19" t="s">
        <v>38</v>
      </c>
      <c r="E729" s="19" t="s">
        <v>37</v>
      </c>
      <c r="F729" s="45">
        <f>F730</f>
        <v>27368043</v>
      </c>
      <c r="G729" s="45">
        <f>G730</f>
        <v>26011223.62</v>
      </c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s="7" customFormat="1" ht="15.75" customHeight="1">
      <c r="A730" s="90" t="s">
        <v>199</v>
      </c>
      <c r="B730" s="26" t="s">
        <v>538</v>
      </c>
      <c r="C730" s="20" t="s">
        <v>406</v>
      </c>
      <c r="D730" s="20" t="s">
        <v>38</v>
      </c>
      <c r="E730" s="20" t="s">
        <v>37</v>
      </c>
      <c r="F730" s="46">
        <f>SUM(F731,F735)</f>
        <v>27368043</v>
      </c>
      <c r="G730" s="46">
        <f>SUM(G731,G735)</f>
        <v>26011223.62</v>
      </c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s="7" customFormat="1" ht="15.75">
      <c r="A731" s="80" t="s">
        <v>447</v>
      </c>
      <c r="B731" s="23" t="s">
        <v>538</v>
      </c>
      <c r="C731" s="22" t="s">
        <v>406</v>
      </c>
      <c r="D731" s="22" t="s">
        <v>448</v>
      </c>
      <c r="E731" s="22" t="s">
        <v>37</v>
      </c>
      <c r="F731" s="47">
        <f aca="true" t="shared" si="66" ref="F731:G733">F732</f>
        <v>17352462</v>
      </c>
      <c r="G731" s="47">
        <f t="shared" si="66"/>
        <v>16687770.05</v>
      </c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s="12" customFormat="1" ht="31.5">
      <c r="A732" s="79" t="s">
        <v>476</v>
      </c>
      <c r="B732" s="23" t="s">
        <v>538</v>
      </c>
      <c r="C732" s="22" t="s">
        <v>406</v>
      </c>
      <c r="D732" s="22" t="s">
        <v>335</v>
      </c>
      <c r="E732" s="22" t="s">
        <v>37</v>
      </c>
      <c r="F732" s="47">
        <f t="shared" si="66"/>
        <v>17352462</v>
      </c>
      <c r="G732" s="47">
        <f t="shared" si="66"/>
        <v>16687770.05</v>
      </c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s="12" customFormat="1" ht="15.75">
      <c r="A733" s="79" t="s">
        <v>361</v>
      </c>
      <c r="B733" s="23" t="s">
        <v>538</v>
      </c>
      <c r="C733" s="22" t="s">
        <v>406</v>
      </c>
      <c r="D733" s="22" t="s">
        <v>335</v>
      </c>
      <c r="E733" s="22" t="s">
        <v>360</v>
      </c>
      <c r="F733" s="47">
        <f t="shared" si="66"/>
        <v>17352462</v>
      </c>
      <c r="G733" s="47">
        <f t="shared" si="66"/>
        <v>16687770.05</v>
      </c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s="12" customFormat="1" ht="31.5">
      <c r="A734" s="80" t="s">
        <v>382</v>
      </c>
      <c r="B734" s="23" t="s">
        <v>538</v>
      </c>
      <c r="C734" s="22" t="s">
        <v>406</v>
      </c>
      <c r="D734" s="22" t="s">
        <v>335</v>
      </c>
      <c r="E734" s="22" t="s">
        <v>383</v>
      </c>
      <c r="F734" s="47">
        <v>17352462</v>
      </c>
      <c r="G734" s="47">
        <v>16687770.05</v>
      </c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s="12" customFormat="1" ht="15.75">
      <c r="A735" s="80" t="s">
        <v>427</v>
      </c>
      <c r="B735" s="23" t="s">
        <v>538</v>
      </c>
      <c r="C735" s="22" t="s">
        <v>406</v>
      </c>
      <c r="D735" s="22" t="s">
        <v>428</v>
      </c>
      <c r="E735" s="22" t="s">
        <v>37</v>
      </c>
      <c r="F735" s="47">
        <f>F736</f>
        <v>10015581</v>
      </c>
      <c r="G735" s="47">
        <f>G736</f>
        <v>9323453.57</v>
      </c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s="51" customFormat="1" ht="47.25">
      <c r="A736" s="80" t="s">
        <v>405</v>
      </c>
      <c r="B736" s="23" t="s">
        <v>538</v>
      </c>
      <c r="C736" s="22" t="s">
        <v>406</v>
      </c>
      <c r="D736" s="22" t="s">
        <v>389</v>
      </c>
      <c r="E736" s="22" t="s">
        <v>37</v>
      </c>
      <c r="F736" s="47">
        <f>F737</f>
        <v>10015581</v>
      </c>
      <c r="G736" s="47">
        <f>G737</f>
        <v>9323453.57</v>
      </c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s="2" customFormat="1" ht="63" customHeight="1">
      <c r="A737" s="80" t="s">
        <v>407</v>
      </c>
      <c r="B737" s="23" t="s">
        <v>538</v>
      </c>
      <c r="C737" s="22" t="s">
        <v>406</v>
      </c>
      <c r="D737" s="22" t="s">
        <v>136</v>
      </c>
      <c r="E737" s="22" t="s">
        <v>37</v>
      </c>
      <c r="F737" s="47">
        <f>SUM(F738)</f>
        <v>10015581</v>
      </c>
      <c r="G737" s="47">
        <f>SUM(G738)</f>
        <v>9323453.57</v>
      </c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s="12" customFormat="1" ht="47.25">
      <c r="A738" s="79" t="s">
        <v>331</v>
      </c>
      <c r="B738" s="23" t="s">
        <v>538</v>
      </c>
      <c r="C738" s="22" t="s">
        <v>406</v>
      </c>
      <c r="D738" s="22" t="s">
        <v>136</v>
      </c>
      <c r="E738" s="22" t="s">
        <v>332</v>
      </c>
      <c r="F738" s="47">
        <f>F739</f>
        <v>10015581</v>
      </c>
      <c r="G738" s="47">
        <f>G739</f>
        <v>9323453.57</v>
      </c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s="12" customFormat="1" ht="15.75">
      <c r="A739" s="79" t="s">
        <v>316</v>
      </c>
      <c r="B739" s="23" t="s">
        <v>538</v>
      </c>
      <c r="C739" s="22" t="s">
        <v>406</v>
      </c>
      <c r="D739" s="22" t="s">
        <v>136</v>
      </c>
      <c r="E739" s="22" t="s">
        <v>317</v>
      </c>
      <c r="F739" s="47">
        <f>F740</f>
        <v>10015581</v>
      </c>
      <c r="G739" s="47">
        <f>G740</f>
        <v>9323453.57</v>
      </c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s="12" customFormat="1" ht="15.75">
      <c r="A740" s="79" t="s">
        <v>319</v>
      </c>
      <c r="B740" s="23" t="s">
        <v>538</v>
      </c>
      <c r="C740" s="22" t="s">
        <v>406</v>
      </c>
      <c r="D740" s="22" t="s">
        <v>136</v>
      </c>
      <c r="E740" s="22" t="s">
        <v>320</v>
      </c>
      <c r="F740" s="47">
        <v>10015581</v>
      </c>
      <c r="G740" s="47">
        <v>9323453.57</v>
      </c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s="77" customFormat="1" ht="33">
      <c r="A741" s="86" t="s">
        <v>68</v>
      </c>
      <c r="B741" s="74">
        <v>850</v>
      </c>
      <c r="C741" s="69"/>
      <c r="D741" s="69"/>
      <c r="E741" s="69"/>
      <c r="F741" s="63">
        <f>SUM(F742,F751)</f>
        <v>10670772</v>
      </c>
      <c r="G741" s="63">
        <f>SUM(G742,G751)</f>
        <v>10598876.879999999</v>
      </c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s="12" customFormat="1" ht="15.75">
      <c r="A742" s="83" t="s">
        <v>53</v>
      </c>
      <c r="B742" s="28">
        <v>850</v>
      </c>
      <c r="C742" s="19" t="s">
        <v>44</v>
      </c>
      <c r="D742" s="19" t="s">
        <v>38</v>
      </c>
      <c r="E742" s="19" t="s">
        <v>37</v>
      </c>
      <c r="F742" s="45">
        <f>F743</f>
        <v>6345000</v>
      </c>
      <c r="G742" s="45">
        <f>G743</f>
        <v>6273104.88</v>
      </c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s="2" customFormat="1" ht="18" customHeight="1">
      <c r="A743" s="84" t="s">
        <v>54</v>
      </c>
      <c r="B743" s="29">
        <v>850</v>
      </c>
      <c r="C743" s="20" t="s">
        <v>124</v>
      </c>
      <c r="D743" s="20" t="s">
        <v>38</v>
      </c>
      <c r="E743" s="20" t="s">
        <v>37</v>
      </c>
      <c r="F743" s="46">
        <f>F746+F744</f>
        <v>6345000</v>
      </c>
      <c r="G743" s="46">
        <f>G746+G744</f>
        <v>6273104.88</v>
      </c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s="7" customFormat="1" ht="31.5">
      <c r="A744" s="79" t="s">
        <v>214</v>
      </c>
      <c r="B744" s="30">
        <v>850</v>
      </c>
      <c r="C744" s="22" t="s">
        <v>124</v>
      </c>
      <c r="D744" s="22" t="s">
        <v>213</v>
      </c>
      <c r="E744" s="22" t="s">
        <v>37</v>
      </c>
      <c r="F744" s="47">
        <f>F745</f>
        <v>1845000</v>
      </c>
      <c r="G744" s="47">
        <f>G745</f>
        <v>1773554.88</v>
      </c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s="7" customFormat="1" ht="15.75">
      <c r="A745" s="79" t="s">
        <v>298</v>
      </c>
      <c r="B745" s="30">
        <v>850</v>
      </c>
      <c r="C745" s="22" t="s">
        <v>124</v>
      </c>
      <c r="D745" s="22" t="s">
        <v>213</v>
      </c>
      <c r="E745" s="22" t="s">
        <v>48</v>
      </c>
      <c r="F745" s="47">
        <v>1845000</v>
      </c>
      <c r="G745" s="47">
        <v>1773554.88</v>
      </c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s="1" customFormat="1" ht="15.75">
      <c r="A746" s="79" t="s">
        <v>452</v>
      </c>
      <c r="B746" s="23" t="s">
        <v>539</v>
      </c>
      <c r="C746" s="22" t="s">
        <v>124</v>
      </c>
      <c r="D746" s="22" t="s">
        <v>453</v>
      </c>
      <c r="E746" s="22" t="s">
        <v>37</v>
      </c>
      <c r="F746" s="47">
        <f>F747</f>
        <v>4500000</v>
      </c>
      <c r="G746" s="47">
        <f>G747</f>
        <v>4499550</v>
      </c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s="12" customFormat="1" ht="47.25">
      <c r="A747" s="79" t="s">
        <v>477</v>
      </c>
      <c r="B747" s="23" t="s">
        <v>539</v>
      </c>
      <c r="C747" s="22" t="s">
        <v>124</v>
      </c>
      <c r="D747" s="22" t="s">
        <v>572</v>
      </c>
      <c r="E747" s="22" t="s">
        <v>37</v>
      </c>
      <c r="F747" s="47">
        <f>SUM(F748:F749)</f>
        <v>4500000</v>
      </c>
      <c r="G747" s="47">
        <f>SUM(G748:G749)</f>
        <v>4499550</v>
      </c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s="12" customFormat="1" ht="15" customHeight="1">
      <c r="A748" s="79" t="s">
        <v>451</v>
      </c>
      <c r="B748" s="23" t="s">
        <v>539</v>
      </c>
      <c r="C748" s="22" t="s">
        <v>124</v>
      </c>
      <c r="D748" s="22" t="s">
        <v>572</v>
      </c>
      <c r="E748" s="22" t="s">
        <v>414</v>
      </c>
      <c r="F748" s="47">
        <v>2283200</v>
      </c>
      <c r="G748" s="47">
        <v>2282750</v>
      </c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s="12" customFormat="1" ht="15.75">
      <c r="A749" s="79" t="s">
        <v>311</v>
      </c>
      <c r="B749" s="27">
        <v>850</v>
      </c>
      <c r="C749" s="22" t="s">
        <v>124</v>
      </c>
      <c r="D749" s="22" t="s">
        <v>572</v>
      </c>
      <c r="E749" s="22" t="s">
        <v>310</v>
      </c>
      <c r="F749" s="47">
        <f>F750</f>
        <v>2216800</v>
      </c>
      <c r="G749" s="47">
        <f>G750</f>
        <v>2216800</v>
      </c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s="12" customFormat="1" ht="46.5" customHeight="1">
      <c r="A750" s="79" t="s">
        <v>312</v>
      </c>
      <c r="B750" s="27">
        <v>850</v>
      </c>
      <c r="C750" s="22" t="s">
        <v>124</v>
      </c>
      <c r="D750" s="22" t="s">
        <v>572</v>
      </c>
      <c r="E750" s="22" t="s">
        <v>313</v>
      </c>
      <c r="F750" s="47">
        <v>2216800</v>
      </c>
      <c r="G750" s="47">
        <v>2216800</v>
      </c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s="12" customFormat="1" ht="15.75">
      <c r="A751" s="83" t="s">
        <v>56</v>
      </c>
      <c r="B751" s="28">
        <v>850</v>
      </c>
      <c r="C751" s="19" t="s">
        <v>39</v>
      </c>
      <c r="D751" s="19" t="s">
        <v>38</v>
      </c>
      <c r="E751" s="19" t="s">
        <v>37</v>
      </c>
      <c r="F751" s="45">
        <f>F752</f>
        <v>4325772</v>
      </c>
      <c r="G751" s="45">
        <f>G752</f>
        <v>4325772</v>
      </c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s="51" customFormat="1" ht="15.75" customHeight="1">
      <c r="A752" s="84" t="s">
        <v>57</v>
      </c>
      <c r="B752" s="29">
        <v>850</v>
      </c>
      <c r="C752" s="20" t="s">
        <v>51</v>
      </c>
      <c r="D752" s="20" t="s">
        <v>38</v>
      </c>
      <c r="E752" s="20" t="s">
        <v>37</v>
      </c>
      <c r="F752" s="46">
        <f>F760+F756+F753</f>
        <v>4325772</v>
      </c>
      <c r="G752" s="46">
        <f>G760+G756+G753</f>
        <v>4325772</v>
      </c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s="65" customFormat="1" ht="31.5">
      <c r="A753" s="79" t="s">
        <v>30</v>
      </c>
      <c r="B753" s="30">
        <v>850</v>
      </c>
      <c r="C753" s="22" t="s">
        <v>51</v>
      </c>
      <c r="D753" s="22" t="s">
        <v>31</v>
      </c>
      <c r="E753" s="22" t="s">
        <v>37</v>
      </c>
      <c r="F753" s="47">
        <f>F754</f>
        <v>164592</v>
      </c>
      <c r="G753" s="47">
        <f>G754</f>
        <v>164592</v>
      </c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s="65" customFormat="1" ht="47.25">
      <c r="A754" s="79" t="s">
        <v>28</v>
      </c>
      <c r="B754" s="30">
        <v>850</v>
      </c>
      <c r="C754" s="22" t="s">
        <v>51</v>
      </c>
      <c r="D754" s="22" t="s">
        <v>29</v>
      </c>
      <c r="E754" s="22" t="s">
        <v>37</v>
      </c>
      <c r="F754" s="47">
        <f>F755</f>
        <v>164592</v>
      </c>
      <c r="G754" s="47">
        <f>G755</f>
        <v>164592</v>
      </c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s="65" customFormat="1" ht="15.75" customHeight="1">
      <c r="A755" s="79" t="s">
        <v>451</v>
      </c>
      <c r="B755" s="30">
        <v>850</v>
      </c>
      <c r="C755" s="22" t="s">
        <v>51</v>
      </c>
      <c r="D755" s="22" t="s">
        <v>29</v>
      </c>
      <c r="E755" s="22" t="s">
        <v>414</v>
      </c>
      <c r="F755" s="47">
        <v>164592</v>
      </c>
      <c r="G755" s="47">
        <v>164592</v>
      </c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s="51" customFormat="1" ht="18.75">
      <c r="A756" s="80" t="s">
        <v>427</v>
      </c>
      <c r="B756" s="23" t="s">
        <v>539</v>
      </c>
      <c r="C756" s="22" t="s">
        <v>51</v>
      </c>
      <c r="D756" s="22" t="s">
        <v>428</v>
      </c>
      <c r="E756" s="22" t="s">
        <v>37</v>
      </c>
      <c r="F756" s="47">
        <f aca="true" t="shared" si="67" ref="F756:G758">F757</f>
        <v>2161180</v>
      </c>
      <c r="G756" s="47">
        <f t="shared" si="67"/>
        <v>2161180</v>
      </c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s="65" customFormat="1" ht="31.5">
      <c r="A757" s="79" t="s">
        <v>260</v>
      </c>
      <c r="B757" s="23" t="s">
        <v>539</v>
      </c>
      <c r="C757" s="22" t="s">
        <v>51</v>
      </c>
      <c r="D757" s="22" t="s">
        <v>261</v>
      </c>
      <c r="E757" s="22" t="s">
        <v>37</v>
      </c>
      <c r="F757" s="47">
        <f t="shared" si="67"/>
        <v>2161180</v>
      </c>
      <c r="G757" s="47">
        <f t="shared" si="67"/>
        <v>2161180</v>
      </c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s="65" customFormat="1" ht="35.25" customHeight="1">
      <c r="A758" s="79" t="s">
        <v>266</v>
      </c>
      <c r="B758" s="23" t="s">
        <v>539</v>
      </c>
      <c r="C758" s="22" t="s">
        <v>51</v>
      </c>
      <c r="D758" s="22" t="s">
        <v>267</v>
      </c>
      <c r="E758" s="22" t="s">
        <v>37</v>
      </c>
      <c r="F758" s="47">
        <f t="shared" si="67"/>
        <v>2161180</v>
      </c>
      <c r="G758" s="47">
        <f t="shared" si="67"/>
        <v>2161180</v>
      </c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s="65" customFormat="1" ht="15.75" customHeight="1">
      <c r="A759" s="79" t="s">
        <v>451</v>
      </c>
      <c r="B759" s="23" t="s">
        <v>539</v>
      </c>
      <c r="C759" s="22" t="s">
        <v>51</v>
      </c>
      <c r="D759" s="22" t="s">
        <v>267</v>
      </c>
      <c r="E759" s="22" t="s">
        <v>414</v>
      </c>
      <c r="F759" s="47">
        <v>2161180</v>
      </c>
      <c r="G759" s="47">
        <v>2161180</v>
      </c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s="2" customFormat="1" ht="15.75">
      <c r="A760" s="79" t="s">
        <v>452</v>
      </c>
      <c r="B760" s="23" t="s">
        <v>539</v>
      </c>
      <c r="C760" s="22" t="s">
        <v>51</v>
      </c>
      <c r="D760" s="22" t="s">
        <v>453</v>
      </c>
      <c r="E760" s="22" t="s">
        <v>37</v>
      </c>
      <c r="F760" s="47">
        <f>F761</f>
        <v>2000000</v>
      </c>
      <c r="G760" s="47">
        <f>G761</f>
        <v>2000000</v>
      </c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s="1" customFormat="1" ht="48" customHeight="1">
      <c r="A761" s="79" t="s">
        <v>205</v>
      </c>
      <c r="B761" s="23" t="s">
        <v>539</v>
      </c>
      <c r="C761" s="22" t="s">
        <v>51</v>
      </c>
      <c r="D761" s="22" t="s">
        <v>445</v>
      </c>
      <c r="E761" s="22" t="s">
        <v>37</v>
      </c>
      <c r="F761" s="47">
        <f>F762+F763</f>
        <v>2000000</v>
      </c>
      <c r="G761" s="47">
        <f>G762+G763</f>
        <v>2000000</v>
      </c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s="12" customFormat="1" ht="18.75" customHeight="1">
      <c r="A762" s="79" t="s">
        <v>451</v>
      </c>
      <c r="B762" s="23" t="s">
        <v>539</v>
      </c>
      <c r="C762" s="22" t="s">
        <v>51</v>
      </c>
      <c r="D762" s="22" t="s">
        <v>445</v>
      </c>
      <c r="E762" s="22" t="s">
        <v>414</v>
      </c>
      <c r="F762" s="47">
        <v>1800000</v>
      </c>
      <c r="G762" s="47">
        <v>1800000</v>
      </c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s="12" customFormat="1" ht="15.75">
      <c r="A763" s="79" t="s">
        <v>311</v>
      </c>
      <c r="B763" s="27">
        <v>850</v>
      </c>
      <c r="C763" s="22" t="s">
        <v>51</v>
      </c>
      <c r="D763" s="22" t="s">
        <v>445</v>
      </c>
      <c r="E763" s="22" t="s">
        <v>310</v>
      </c>
      <c r="F763" s="47">
        <f>F764</f>
        <v>200000</v>
      </c>
      <c r="G763" s="47">
        <f>G764</f>
        <v>200000</v>
      </c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s="12" customFormat="1" ht="48" customHeight="1">
      <c r="A764" s="79" t="s">
        <v>312</v>
      </c>
      <c r="B764" s="27">
        <v>850</v>
      </c>
      <c r="C764" s="22" t="s">
        <v>51</v>
      </c>
      <c r="D764" s="22" t="s">
        <v>445</v>
      </c>
      <c r="E764" s="22" t="s">
        <v>313</v>
      </c>
      <c r="F764" s="47">
        <v>200000</v>
      </c>
      <c r="G764" s="47">
        <v>200000</v>
      </c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s="77" customFormat="1" ht="33">
      <c r="A765" s="82" t="s">
        <v>60</v>
      </c>
      <c r="B765" s="67" t="s">
        <v>540</v>
      </c>
      <c r="C765" s="69"/>
      <c r="D765" s="69"/>
      <c r="E765" s="69"/>
      <c r="F765" s="63">
        <f aca="true" t="shared" si="68" ref="F765:G769">F766</f>
        <v>8895000</v>
      </c>
      <c r="G765" s="63">
        <f t="shared" si="68"/>
        <v>8676069.16</v>
      </c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s="12" customFormat="1" ht="15.75">
      <c r="A766" s="83" t="s">
        <v>277</v>
      </c>
      <c r="B766" s="25" t="s">
        <v>540</v>
      </c>
      <c r="C766" s="19" t="s">
        <v>44</v>
      </c>
      <c r="D766" s="19" t="s">
        <v>38</v>
      </c>
      <c r="E766" s="19" t="s">
        <v>37</v>
      </c>
      <c r="F766" s="45">
        <f t="shared" si="68"/>
        <v>8895000</v>
      </c>
      <c r="G766" s="45">
        <f t="shared" si="68"/>
        <v>8676069.16</v>
      </c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s="51" customFormat="1" ht="47.25">
      <c r="A767" s="84" t="s">
        <v>10</v>
      </c>
      <c r="B767" s="26" t="s">
        <v>540</v>
      </c>
      <c r="C767" s="20" t="s">
        <v>9</v>
      </c>
      <c r="D767" s="20" t="s">
        <v>38</v>
      </c>
      <c r="E767" s="20" t="s">
        <v>37</v>
      </c>
      <c r="F767" s="46">
        <f t="shared" si="68"/>
        <v>8895000</v>
      </c>
      <c r="G767" s="46">
        <f t="shared" si="68"/>
        <v>8676069.16</v>
      </c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s="2" customFormat="1" ht="63">
      <c r="A768" s="79" t="s">
        <v>491</v>
      </c>
      <c r="B768" s="23" t="s">
        <v>540</v>
      </c>
      <c r="C768" s="22" t="s">
        <v>9</v>
      </c>
      <c r="D768" s="22" t="s">
        <v>488</v>
      </c>
      <c r="E768" s="22" t="s">
        <v>37</v>
      </c>
      <c r="F768" s="47">
        <f t="shared" si="68"/>
        <v>8895000</v>
      </c>
      <c r="G768" s="47">
        <f t="shared" si="68"/>
        <v>8676069.16</v>
      </c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s="1" customFormat="1" ht="15.75">
      <c r="A769" s="79" t="s">
        <v>489</v>
      </c>
      <c r="B769" s="23" t="s">
        <v>540</v>
      </c>
      <c r="C769" s="22" t="s">
        <v>9</v>
      </c>
      <c r="D769" s="22" t="s">
        <v>490</v>
      </c>
      <c r="E769" s="22" t="s">
        <v>37</v>
      </c>
      <c r="F769" s="47">
        <f t="shared" si="68"/>
        <v>8895000</v>
      </c>
      <c r="G769" s="47">
        <f t="shared" si="68"/>
        <v>8676069.16</v>
      </c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s="12" customFormat="1" ht="18" customHeight="1">
      <c r="A770" s="79" t="s">
        <v>451</v>
      </c>
      <c r="B770" s="23" t="s">
        <v>540</v>
      </c>
      <c r="C770" s="22" t="s">
        <v>9</v>
      </c>
      <c r="D770" s="22" t="s">
        <v>490</v>
      </c>
      <c r="E770" s="22" t="s">
        <v>414</v>
      </c>
      <c r="F770" s="47">
        <v>8895000</v>
      </c>
      <c r="G770" s="47">
        <v>8676069.16</v>
      </c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s="77" customFormat="1" ht="33">
      <c r="A771" s="82" t="s">
        <v>61</v>
      </c>
      <c r="B771" s="67" t="s">
        <v>541</v>
      </c>
      <c r="C771" s="69"/>
      <c r="D771" s="69"/>
      <c r="E771" s="69"/>
      <c r="F771" s="63">
        <f aca="true" t="shared" si="69" ref="F771:G775">F772</f>
        <v>25009000</v>
      </c>
      <c r="G771" s="63">
        <f t="shared" si="69"/>
        <v>22194403.3</v>
      </c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s="12" customFormat="1" ht="15.75">
      <c r="A772" s="83" t="s">
        <v>277</v>
      </c>
      <c r="B772" s="25" t="s">
        <v>541</v>
      </c>
      <c r="C772" s="19" t="s">
        <v>44</v>
      </c>
      <c r="D772" s="19" t="s">
        <v>38</v>
      </c>
      <c r="E772" s="19" t="s">
        <v>37</v>
      </c>
      <c r="F772" s="45">
        <f t="shared" si="69"/>
        <v>25009000</v>
      </c>
      <c r="G772" s="45">
        <f t="shared" si="69"/>
        <v>22194403.3</v>
      </c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s="51" customFormat="1" ht="63">
      <c r="A773" s="84" t="s">
        <v>285</v>
      </c>
      <c r="B773" s="26" t="s">
        <v>541</v>
      </c>
      <c r="C773" s="20" t="s">
        <v>284</v>
      </c>
      <c r="D773" s="20" t="s">
        <v>38</v>
      </c>
      <c r="E773" s="20" t="s">
        <v>37</v>
      </c>
      <c r="F773" s="46">
        <f t="shared" si="69"/>
        <v>25009000</v>
      </c>
      <c r="G773" s="46">
        <f t="shared" si="69"/>
        <v>22194403.3</v>
      </c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s="2" customFormat="1" ht="63">
      <c r="A774" s="79" t="s">
        <v>491</v>
      </c>
      <c r="B774" s="23" t="s">
        <v>541</v>
      </c>
      <c r="C774" s="22" t="s">
        <v>284</v>
      </c>
      <c r="D774" s="22" t="s">
        <v>488</v>
      </c>
      <c r="E774" s="22" t="s">
        <v>37</v>
      </c>
      <c r="F774" s="47">
        <f t="shared" si="69"/>
        <v>25009000</v>
      </c>
      <c r="G774" s="47">
        <f t="shared" si="69"/>
        <v>22194403.3</v>
      </c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s="3" customFormat="1" ht="15.75">
      <c r="A775" s="79" t="s">
        <v>489</v>
      </c>
      <c r="B775" s="23" t="s">
        <v>541</v>
      </c>
      <c r="C775" s="22" t="s">
        <v>284</v>
      </c>
      <c r="D775" s="22" t="s">
        <v>490</v>
      </c>
      <c r="E775" s="22" t="s">
        <v>37</v>
      </c>
      <c r="F775" s="47">
        <f t="shared" si="69"/>
        <v>25009000</v>
      </c>
      <c r="G775" s="47">
        <f t="shared" si="69"/>
        <v>22194403.3</v>
      </c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s="12" customFormat="1" ht="18" customHeight="1">
      <c r="A776" s="79" t="s">
        <v>451</v>
      </c>
      <c r="B776" s="23" t="s">
        <v>541</v>
      </c>
      <c r="C776" s="22" t="s">
        <v>284</v>
      </c>
      <c r="D776" s="22" t="s">
        <v>490</v>
      </c>
      <c r="E776" s="22" t="s">
        <v>414</v>
      </c>
      <c r="F776" s="47">
        <v>25009000</v>
      </c>
      <c r="G776" s="47">
        <v>22194403.3</v>
      </c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s="77" customFormat="1" ht="16.5">
      <c r="A777" s="82" t="s">
        <v>69</v>
      </c>
      <c r="B777" s="67" t="s">
        <v>542</v>
      </c>
      <c r="C777" s="67"/>
      <c r="D777" s="67"/>
      <c r="E777" s="67"/>
      <c r="F777" s="63">
        <f>SUM(F778,F783,F795,F814)</f>
        <v>249011345</v>
      </c>
      <c r="G777" s="63">
        <f>SUM(G778,G783,G795,G814)</f>
        <v>122356532.27000001</v>
      </c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s="12" customFormat="1" ht="15.75">
      <c r="A778" s="83" t="s">
        <v>277</v>
      </c>
      <c r="B778" s="25" t="s">
        <v>542</v>
      </c>
      <c r="C778" s="19" t="s">
        <v>44</v>
      </c>
      <c r="D778" s="19" t="s">
        <v>38</v>
      </c>
      <c r="E778" s="19" t="s">
        <v>37</v>
      </c>
      <c r="F778" s="45">
        <f>F779</f>
        <v>20361400</v>
      </c>
      <c r="G778" s="45">
        <f>G779</f>
        <v>20139261.27</v>
      </c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s="12" customFormat="1" ht="15.75" customHeight="1">
      <c r="A779" s="84" t="s">
        <v>75</v>
      </c>
      <c r="B779" s="26" t="s">
        <v>542</v>
      </c>
      <c r="C779" s="20" t="s">
        <v>124</v>
      </c>
      <c r="D779" s="20" t="s">
        <v>38</v>
      </c>
      <c r="E779" s="20" t="s">
        <v>37</v>
      </c>
      <c r="F779" s="46">
        <f>SUM(F780)</f>
        <v>20361400</v>
      </c>
      <c r="G779" s="46">
        <f>SUM(G780)</f>
        <v>20139261.27</v>
      </c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s="12" customFormat="1" ht="15.75">
      <c r="A780" s="79" t="s">
        <v>419</v>
      </c>
      <c r="B780" s="27">
        <v>854</v>
      </c>
      <c r="C780" s="22" t="s">
        <v>124</v>
      </c>
      <c r="D780" s="22" t="s">
        <v>449</v>
      </c>
      <c r="E780" s="22" t="s">
        <v>37</v>
      </c>
      <c r="F780" s="47">
        <f>F781</f>
        <v>20361400</v>
      </c>
      <c r="G780" s="47">
        <f>G781</f>
        <v>20139261.27</v>
      </c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s="12" customFormat="1" ht="63">
      <c r="A781" s="79" t="s">
        <v>163</v>
      </c>
      <c r="B781" s="27">
        <v>854</v>
      </c>
      <c r="C781" s="22" t="s">
        <v>124</v>
      </c>
      <c r="D781" s="22" t="s">
        <v>138</v>
      </c>
      <c r="E781" s="22" t="s">
        <v>37</v>
      </c>
      <c r="F781" s="47">
        <f>F782</f>
        <v>20361400</v>
      </c>
      <c r="G781" s="47">
        <f>G782</f>
        <v>20139261.27</v>
      </c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s="12" customFormat="1" ht="15.75">
      <c r="A782" s="85" t="s">
        <v>412</v>
      </c>
      <c r="B782" s="27">
        <v>854</v>
      </c>
      <c r="C782" s="22" t="s">
        <v>124</v>
      </c>
      <c r="D782" s="22" t="s">
        <v>138</v>
      </c>
      <c r="E782" s="22" t="s">
        <v>50</v>
      </c>
      <c r="F782" s="47">
        <v>20361400</v>
      </c>
      <c r="G782" s="47">
        <v>20139261.27</v>
      </c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s="12" customFormat="1" ht="15.75">
      <c r="A783" s="83" t="s">
        <v>56</v>
      </c>
      <c r="B783" s="25" t="s">
        <v>542</v>
      </c>
      <c r="C783" s="19" t="s">
        <v>39</v>
      </c>
      <c r="D783" s="19" t="s">
        <v>38</v>
      </c>
      <c r="E783" s="19" t="s">
        <v>37</v>
      </c>
      <c r="F783" s="45">
        <f>F784</f>
        <v>22443229</v>
      </c>
      <c r="G783" s="45">
        <f>G784</f>
        <v>11928039.16</v>
      </c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s="12" customFormat="1" ht="15" customHeight="1">
      <c r="A784" s="84" t="s">
        <v>57</v>
      </c>
      <c r="B784" s="26" t="s">
        <v>542</v>
      </c>
      <c r="C784" s="20" t="s">
        <v>51</v>
      </c>
      <c r="D784" s="20" t="s">
        <v>38</v>
      </c>
      <c r="E784" s="20" t="s">
        <v>37</v>
      </c>
      <c r="F784" s="46">
        <f>SUM(F785,F789,F791)</f>
        <v>22443229</v>
      </c>
      <c r="G784" s="46">
        <f>SUM(G785,G789,G791)</f>
        <v>11928039.16</v>
      </c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s="12" customFormat="1" ht="31.5">
      <c r="A785" s="79" t="s">
        <v>441</v>
      </c>
      <c r="B785" s="27">
        <v>854</v>
      </c>
      <c r="C785" s="22" t="s">
        <v>51</v>
      </c>
      <c r="D785" s="22" t="s">
        <v>475</v>
      </c>
      <c r="E785" s="22" t="s">
        <v>37</v>
      </c>
      <c r="F785" s="47">
        <f aca="true" t="shared" si="70" ref="F785:G787">F786</f>
        <v>11141250</v>
      </c>
      <c r="G785" s="47">
        <f t="shared" si="70"/>
        <v>4141250</v>
      </c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s="2" customFormat="1" ht="15.75">
      <c r="A786" s="79" t="s">
        <v>4</v>
      </c>
      <c r="B786" s="27">
        <v>854</v>
      </c>
      <c r="C786" s="22" t="s">
        <v>51</v>
      </c>
      <c r="D786" s="22" t="s">
        <v>475</v>
      </c>
      <c r="E786" s="22" t="s">
        <v>417</v>
      </c>
      <c r="F786" s="47">
        <f t="shared" si="70"/>
        <v>11141250</v>
      </c>
      <c r="G786" s="47">
        <f t="shared" si="70"/>
        <v>4141250</v>
      </c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s="1" customFormat="1" ht="47.25">
      <c r="A787" s="79" t="s">
        <v>144</v>
      </c>
      <c r="B787" s="27">
        <v>854</v>
      </c>
      <c r="C787" s="22" t="s">
        <v>51</v>
      </c>
      <c r="D787" s="22" t="s">
        <v>475</v>
      </c>
      <c r="E787" s="22" t="s">
        <v>142</v>
      </c>
      <c r="F787" s="47">
        <f t="shared" si="70"/>
        <v>11141250</v>
      </c>
      <c r="G787" s="47">
        <f t="shared" si="70"/>
        <v>4141250</v>
      </c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s="1" customFormat="1" ht="31.5">
      <c r="A788" s="79" t="s">
        <v>186</v>
      </c>
      <c r="B788" s="27">
        <v>854</v>
      </c>
      <c r="C788" s="22" t="s">
        <v>51</v>
      </c>
      <c r="D788" s="22" t="s">
        <v>475</v>
      </c>
      <c r="E788" s="22" t="s">
        <v>185</v>
      </c>
      <c r="F788" s="47">
        <v>11141250</v>
      </c>
      <c r="G788" s="47">
        <v>4141250</v>
      </c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s="12" customFormat="1" ht="31.5">
      <c r="A789" s="79" t="s">
        <v>560</v>
      </c>
      <c r="B789" s="23" t="s">
        <v>542</v>
      </c>
      <c r="C789" s="22" t="s">
        <v>51</v>
      </c>
      <c r="D789" s="22" t="s">
        <v>561</v>
      </c>
      <c r="E789" s="22" t="s">
        <v>37</v>
      </c>
      <c r="F789" s="47">
        <f>F790</f>
        <v>1490000</v>
      </c>
      <c r="G789" s="47">
        <f>G790</f>
        <v>770297.87</v>
      </c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s="12" customFormat="1" ht="15.75">
      <c r="A790" s="79" t="s">
        <v>328</v>
      </c>
      <c r="B790" s="23" t="s">
        <v>542</v>
      </c>
      <c r="C790" s="22" t="s">
        <v>51</v>
      </c>
      <c r="D790" s="22" t="s">
        <v>561</v>
      </c>
      <c r="E790" s="22" t="s">
        <v>48</v>
      </c>
      <c r="F790" s="47">
        <v>1490000</v>
      </c>
      <c r="G790" s="47">
        <v>770297.87</v>
      </c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s="12" customFormat="1" ht="15.75">
      <c r="A791" s="79" t="s">
        <v>466</v>
      </c>
      <c r="B791" s="94">
        <v>854</v>
      </c>
      <c r="C791" s="22" t="s">
        <v>51</v>
      </c>
      <c r="D791" s="22" t="s">
        <v>467</v>
      </c>
      <c r="E791" s="22" t="s">
        <v>37</v>
      </c>
      <c r="F791" s="47">
        <f aca="true" t="shared" si="71" ref="F791:G793">F792</f>
        <v>9811979</v>
      </c>
      <c r="G791" s="47">
        <f t="shared" si="71"/>
        <v>7016491.29</v>
      </c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s="12" customFormat="1" ht="47.25">
      <c r="A792" s="79" t="s">
        <v>408</v>
      </c>
      <c r="B792" s="94">
        <v>854</v>
      </c>
      <c r="C792" s="22" t="s">
        <v>51</v>
      </c>
      <c r="D792" s="22" t="s">
        <v>409</v>
      </c>
      <c r="E792" s="22" t="s">
        <v>37</v>
      </c>
      <c r="F792" s="47">
        <f t="shared" si="71"/>
        <v>9811979</v>
      </c>
      <c r="G792" s="47">
        <f t="shared" si="71"/>
        <v>7016491.29</v>
      </c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s="12" customFormat="1" ht="49.5" customHeight="1">
      <c r="A793" s="79" t="s">
        <v>410</v>
      </c>
      <c r="B793" s="94">
        <v>854</v>
      </c>
      <c r="C793" s="22" t="s">
        <v>51</v>
      </c>
      <c r="D793" s="22" t="s">
        <v>411</v>
      </c>
      <c r="E793" s="22" t="s">
        <v>37</v>
      </c>
      <c r="F793" s="47">
        <f t="shared" si="71"/>
        <v>9811979</v>
      </c>
      <c r="G793" s="47">
        <f t="shared" si="71"/>
        <v>7016491.29</v>
      </c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s="12" customFormat="1" ht="63.75" customHeight="1">
      <c r="A794" s="79" t="s">
        <v>197</v>
      </c>
      <c r="B794" s="95">
        <v>854</v>
      </c>
      <c r="C794" s="96" t="s">
        <v>51</v>
      </c>
      <c r="D794" s="22" t="s">
        <v>411</v>
      </c>
      <c r="E794" s="97" t="s">
        <v>176</v>
      </c>
      <c r="F794" s="47">
        <v>9811979</v>
      </c>
      <c r="G794" s="47">
        <v>7016491.29</v>
      </c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s="12" customFormat="1" ht="15.75">
      <c r="A795" s="83" t="s">
        <v>487</v>
      </c>
      <c r="B795" s="25" t="s">
        <v>542</v>
      </c>
      <c r="C795" s="19" t="s">
        <v>40</v>
      </c>
      <c r="D795" s="19" t="s">
        <v>38</v>
      </c>
      <c r="E795" s="19" t="s">
        <v>37</v>
      </c>
      <c r="F795" s="45">
        <f>SUM(F796,F809)</f>
        <v>205925966</v>
      </c>
      <c r="G795" s="45">
        <f>SUM(G796,G809)</f>
        <v>90037160.52000001</v>
      </c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s="12" customFormat="1" ht="17.25" customHeight="1">
      <c r="A796" s="84" t="s">
        <v>307</v>
      </c>
      <c r="B796" s="26" t="s">
        <v>542</v>
      </c>
      <c r="C796" s="20" t="s">
        <v>41</v>
      </c>
      <c r="D796" s="20" t="s">
        <v>38</v>
      </c>
      <c r="E796" s="20" t="s">
        <v>37</v>
      </c>
      <c r="F796" s="46">
        <f>F797</f>
        <v>151365334</v>
      </c>
      <c r="G796" s="46">
        <f>G797</f>
        <v>35476528.52</v>
      </c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s="7" customFormat="1" ht="31.5">
      <c r="A797" s="89" t="s">
        <v>164</v>
      </c>
      <c r="B797" s="24" t="s">
        <v>542</v>
      </c>
      <c r="C797" s="21" t="s">
        <v>41</v>
      </c>
      <c r="D797" s="21" t="s">
        <v>38</v>
      </c>
      <c r="E797" s="21" t="s">
        <v>37</v>
      </c>
      <c r="F797" s="48">
        <f>F798+F805</f>
        <v>151365334</v>
      </c>
      <c r="G797" s="48">
        <f>G798+G805</f>
        <v>35476528.52</v>
      </c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s="12" customFormat="1" ht="31.5">
      <c r="A798" s="79" t="s">
        <v>441</v>
      </c>
      <c r="B798" s="27">
        <v>854</v>
      </c>
      <c r="C798" s="22" t="s">
        <v>41</v>
      </c>
      <c r="D798" s="22" t="s">
        <v>475</v>
      </c>
      <c r="E798" s="22" t="s">
        <v>37</v>
      </c>
      <c r="F798" s="47">
        <f>SUM(F799,F802)</f>
        <v>150100000</v>
      </c>
      <c r="G798" s="47">
        <f>SUM(G799,G802)</f>
        <v>34211194.52</v>
      </c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s="12" customFormat="1" ht="15.75">
      <c r="A799" s="79" t="s">
        <v>4</v>
      </c>
      <c r="B799" s="27">
        <v>854</v>
      </c>
      <c r="C799" s="22" t="s">
        <v>41</v>
      </c>
      <c r="D799" s="22" t="s">
        <v>475</v>
      </c>
      <c r="E799" s="22" t="s">
        <v>417</v>
      </c>
      <c r="F799" s="47">
        <f>F800</f>
        <v>100100000</v>
      </c>
      <c r="G799" s="47">
        <f>G800</f>
        <v>34211194.52</v>
      </c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s="12" customFormat="1" ht="47.25">
      <c r="A800" s="79" t="s">
        <v>144</v>
      </c>
      <c r="B800" s="27">
        <v>854</v>
      </c>
      <c r="C800" s="22" t="s">
        <v>41</v>
      </c>
      <c r="D800" s="22" t="s">
        <v>475</v>
      </c>
      <c r="E800" s="22" t="s">
        <v>142</v>
      </c>
      <c r="F800" s="47">
        <f>F801</f>
        <v>100100000</v>
      </c>
      <c r="G800" s="47">
        <f>G801</f>
        <v>34211194.52</v>
      </c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s="12" customFormat="1" ht="31.5">
      <c r="A801" s="79" t="s">
        <v>164</v>
      </c>
      <c r="B801" s="27">
        <v>854</v>
      </c>
      <c r="C801" s="22" t="s">
        <v>41</v>
      </c>
      <c r="D801" s="22" t="s">
        <v>475</v>
      </c>
      <c r="E801" s="22" t="s">
        <v>177</v>
      </c>
      <c r="F801" s="47">
        <v>100100000</v>
      </c>
      <c r="G801" s="47">
        <v>34211194.52</v>
      </c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s="2" customFormat="1" ht="15.75">
      <c r="A802" s="79" t="s">
        <v>311</v>
      </c>
      <c r="B802" s="27">
        <v>854</v>
      </c>
      <c r="C802" s="22" t="s">
        <v>41</v>
      </c>
      <c r="D802" s="22" t="s">
        <v>475</v>
      </c>
      <c r="E802" s="22" t="s">
        <v>422</v>
      </c>
      <c r="F802" s="47">
        <f>F803</f>
        <v>50000000</v>
      </c>
      <c r="G802" s="47">
        <f>G803</f>
        <v>0</v>
      </c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s="2" customFormat="1" ht="50.25" customHeight="1">
      <c r="A803" s="79" t="s">
        <v>145</v>
      </c>
      <c r="B803" s="27">
        <v>854</v>
      </c>
      <c r="C803" s="22" t="s">
        <v>41</v>
      </c>
      <c r="D803" s="22" t="s">
        <v>475</v>
      </c>
      <c r="E803" s="22" t="s">
        <v>532</v>
      </c>
      <c r="F803" s="47">
        <f>F804</f>
        <v>50000000</v>
      </c>
      <c r="G803" s="47">
        <f>G804</f>
        <v>0</v>
      </c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s="12" customFormat="1" ht="33.75" customHeight="1">
      <c r="A804" s="79" t="s">
        <v>192</v>
      </c>
      <c r="B804" s="27">
        <v>854</v>
      </c>
      <c r="C804" s="22" t="s">
        <v>41</v>
      </c>
      <c r="D804" s="22" t="s">
        <v>475</v>
      </c>
      <c r="E804" s="22" t="s">
        <v>533</v>
      </c>
      <c r="F804" s="47">
        <v>50000000</v>
      </c>
      <c r="G804" s="47">
        <v>0</v>
      </c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s="12" customFormat="1" ht="47.25">
      <c r="A805" s="79" t="s">
        <v>269</v>
      </c>
      <c r="B805" s="27">
        <v>854</v>
      </c>
      <c r="C805" s="22" t="s">
        <v>41</v>
      </c>
      <c r="D805" s="22" t="s">
        <v>268</v>
      </c>
      <c r="E805" s="22" t="s">
        <v>37</v>
      </c>
      <c r="F805" s="47">
        <f aca="true" t="shared" si="72" ref="F805:G807">F806</f>
        <v>1265334</v>
      </c>
      <c r="G805" s="47">
        <f t="shared" si="72"/>
        <v>1265334</v>
      </c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s="12" customFormat="1" ht="15.75">
      <c r="A806" s="79" t="s">
        <v>4</v>
      </c>
      <c r="B806" s="27">
        <v>854</v>
      </c>
      <c r="C806" s="22" t="s">
        <v>41</v>
      </c>
      <c r="D806" s="22" t="s">
        <v>268</v>
      </c>
      <c r="E806" s="22" t="s">
        <v>417</v>
      </c>
      <c r="F806" s="47">
        <f t="shared" si="72"/>
        <v>1265334</v>
      </c>
      <c r="G806" s="47">
        <f t="shared" si="72"/>
        <v>1265334</v>
      </c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s="12" customFormat="1" ht="47.25">
      <c r="A807" s="79" t="s">
        <v>144</v>
      </c>
      <c r="B807" s="27">
        <v>854</v>
      </c>
      <c r="C807" s="22" t="s">
        <v>41</v>
      </c>
      <c r="D807" s="22" t="s">
        <v>268</v>
      </c>
      <c r="E807" s="22" t="s">
        <v>142</v>
      </c>
      <c r="F807" s="47">
        <f t="shared" si="72"/>
        <v>1265334</v>
      </c>
      <c r="G807" s="47">
        <f t="shared" si="72"/>
        <v>1265334</v>
      </c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s="12" customFormat="1" ht="31.5">
      <c r="A808" s="79" t="s">
        <v>164</v>
      </c>
      <c r="B808" s="27">
        <v>854</v>
      </c>
      <c r="C808" s="22" t="s">
        <v>41</v>
      </c>
      <c r="D808" s="22" t="s">
        <v>268</v>
      </c>
      <c r="E808" s="22" t="s">
        <v>177</v>
      </c>
      <c r="F808" s="47">
        <v>1265334</v>
      </c>
      <c r="G808" s="47">
        <v>1265334</v>
      </c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s="1" customFormat="1" ht="31.5">
      <c r="A809" s="84" t="s">
        <v>179</v>
      </c>
      <c r="B809" s="98">
        <v>854</v>
      </c>
      <c r="C809" s="99" t="s">
        <v>180</v>
      </c>
      <c r="D809" s="20" t="s">
        <v>38</v>
      </c>
      <c r="E809" s="100" t="s">
        <v>37</v>
      </c>
      <c r="F809" s="46">
        <f aca="true" t="shared" si="73" ref="F809:G812">F810</f>
        <v>54560632</v>
      </c>
      <c r="G809" s="46">
        <f t="shared" si="73"/>
        <v>54560632</v>
      </c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s="12" customFormat="1" ht="15.75">
      <c r="A810" s="79" t="s">
        <v>466</v>
      </c>
      <c r="B810" s="94">
        <v>854</v>
      </c>
      <c r="C810" s="22" t="s">
        <v>180</v>
      </c>
      <c r="D810" s="22" t="s">
        <v>467</v>
      </c>
      <c r="E810" s="22" t="s">
        <v>37</v>
      </c>
      <c r="F810" s="47">
        <f t="shared" si="73"/>
        <v>54560632</v>
      </c>
      <c r="G810" s="47">
        <f t="shared" si="73"/>
        <v>54560632</v>
      </c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s="12" customFormat="1" ht="47.25">
      <c r="A811" s="79" t="s">
        <v>408</v>
      </c>
      <c r="B811" s="94">
        <v>854</v>
      </c>
      <c r="C811" s="22" t="s">
        <v>180</v>
      </c>
      <c r="D811" s="22" t="s">
        <v>409</v>
      </c>
      <c r="E811" s="22" t="s">
        <v>37</v>
      </c>
      <c r="F811" s="47">
        <f t="shared" si="73"/>
        <v>54560632</v>
      </c>
      <c r="G811" s="47">
        <f t="shared" si="73"/>
        <v>54560632</v>
      </c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s="12" customFormat="1" ht="48" customHeight="1">
      <c r="A812" s="79" t="s">
        <v>410</v>
      </c>
      <c r="B812" s="94">
        <v>854</v>
      </c>
      <c r="C812" s="22" t="s">
        <v>180</v>
      </c>
      <c r="D812" s="22" t="s">
        <v>411</v>
      </c>
      <c r="E812" s="22" t="s">
        <v>37</v>
      </c>
      <c r="F812" s="47">
        <f t="shared" si="73"/>
        <v>54560632</v>
      </c>
      <c r="G812" s="47">
        <f t="shared" si="73"/>
        <v>54560632</v>
      </c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s="12" customFormat="1" ht="64.5" customHeight="1">
      <c r="A813" s="79" t="s">
        <v>197</v>
      </c>
      <c r="B813" s="95">
        <v>854</v>
      </c>
      <c r="C813" s="96" t="s">
        <v>180</v>
      </c>
      <c r="D813" s="22" t="s">
        <v>411</v>
      </c>
      <c r="E813" s="97" t="s">
        <v>176</v>
      </c>
      <c r="F813" s="47">
        <v>54560632</v>
      </c>
      <c r="G813" s="47">
        <v>54560632</v>
      </c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s="2" customFormat="1" ht="15.75">
      <c r="A814" s="83" t="s">
        <v>108</v>
      </c>
      <c r="B814" s="19" t="s">
        <v>542</v>
      </c>
      <c r="C814" s="19" t="s">
        <v>110</v>
      </c>
      <c r="D814" s="19" t="s">
        <v>38</v>
      </c>
      <c r="E814" s="19" t="s">
        <v>37</v>
      </c>
      <c r="F814" s="45">
        <f aca="true" t="shared" si="74" ref="F814:G818">F815</f>
        <v>280750</v>
      </c>
      <c r="G814" s="45">
        <f t="shared" si="74"/>
        <v>252071.32</v>
      </c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s="1" customFormat="1" ht="18" customHeight="1">
      <c r="A815" s="84" t="s">
        <v>208</v>
      </c>
      <c r="B815" s="32">
        <v>854</v>
      </c>
      <c r="C815" s="20" t="s">
        <v>209</v>
      </c>
      <c r="D815" s="20" t="s">
        <v>38</v>
      </c>
      <c r="E815" s="20" t="s">
        <v>37</v>
      </c>
      <c r="F815" s="46">
        <f t="shared" si="74"/>
        <v>280750</v>
      </c>
      <c r="G815" s="46">
        <f t="shared" si="74"/>
        <v>252071.32</v>
      </c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s="12" customFormat="1" ht="47.25">
      <c r="A816" s="88" t="s">
        <v>549</v>
      </c>
      <c r="B816" s="22" t="s">
        <v>542</v>
      </c>
      <c r="C816" s="22" t="s">
        <v>209</v>
      </c>
      <c r="D816" s="22" t="s">
        <v>550</v>
      </c>
      <c r="E816" s="22" t="s">
        <v>37</v>
      </c>
      <c r="F816" s="47">
        <f t="shared" si="74"/>
        <v>280750</v>
      </c>
      <c r="G816" s="47">
        <f t="shared" si="74"/>
        <v>252071.32</v>
      </c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s="12" customFormat="1" ht="47.25">
      <c r="A817" s="79" t="s">
        <v>78</v>
      </c>
      <c r="B817" s="22" t="s">
        <v>542</v>
      </c>
      <c r="C817" s="22" t="s">
        <v>209</v>
      </c>
      <c r="D817" s="22" t="s">
        <v>570</v>
      </c>
      <c r="E817" s="22" t="s">
        <v>37</v>
      </c>
      <c r="F817" s="47">
        <f t="shared" si="74"/>
        <v>280750</v>
      </c>
      <c r="G817" s="47">
        <f t="shared" si="74"/>
        <v>252071.32</v>
      </c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s="12" customFormat="1" ht="47.25">
      <c r="A818" s="79" t="s">
        <v>144</v>
      </c>
      <c r="B818" s="27">
        <v>854</v>
      </c>
      <c r="C818" s="22" t="s">
        <v>209</v>
      </c>
      <c r="D818" s="22" t="s">
        <v>570</v>
      </c>
      <c r="E818" s="22" t="s">
        <v>142</v>
      </c>
      <c r="F818" s="47">
        <f t="shared" si="74"/>
        <v>280750</v>
      </c>
      <c r="G818" s="47">
        <f t="shared" si="74"/>
        <v>252071.32</v>
      </c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s="12" customFormat="1" ht="15.75">
      <c r="A819" s="79" t="s">
        <v>210</v>
      </c>
      <c r="B819" s="27">
        <v>854</v>
      </c>
      <c r="C819" s="22" t="s">
        <v>209</v>
      </c>
      <c r="D819" s="22" t="s">
        <v>570</v>
      </c>
      <c r="E819" s="22" t="s">
        <v>212</v>
      </c>
      <c r="F819" s="47">
        <v>280750</v>
      </c>
      <c r="G819" s="47">
        <v>252071.32</v>
      </c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s="12" customFormat="1" ht="15.75">
      <c r="A820" s="66" t="s">
        <v>294</v>
      </c>
      <c r="B820" s="25"/>
      <c r="C820" s="31"/>
      <c r="D820" s="31"/>
      <c r="E820" s="31"/>
      <c r="F820" s="45">
        <f>SUM(F8,F148,F256,F279,F289,F304,F395,F556,F574,F741,F765,F771,F777)</f>
        <v>3299131579.12</v>
      </c>
      <c r="G820" s="45">
        <f>SUM(G8,G148,G256,G279,G289,G304,G395,G556,G574,G741,G765,G771,G777)</f>
        <v>2974216465.2400002</v>
      </c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s="12" customFormat="1" ht="15.75">
      <c r="A821" s="60"/>
      <c r="B821" s="33"/>
      <c r="C821" s="33"/>
      <c r="D821" s="33"/>
      <c r="E821" s="33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s="12" customFormat="1" ht="15.75">
      <c r="A822" s="60"/>
      <c r="B822" s="33"/>
      <c r="C822" s="33"/>
      <c r="D822" s="33"/>
      <c r="E822" s="33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s="12" customFormat="1" ht="15.75">
      <c r="A823" s="60"/>
      <c r="B823" s="33"/>
      <c r="C823" s="33"/>
      <c r="D823" s="33"/>
      <c r="E823" s="33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s="12" customFormat="1" ht="15.75">
      <c r="A824" s="60"/>
      <c r="B824" s="33"/>
      <c r="C824" s="33"/>
      <c r="D824" s="33"/>
      <c r="E824" s="33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s="12" customFormat="1" ht="15.75">
      <c r="A825" s="60"/>
      <c r="B825" s="33"/>
      <c r="C825" s="33"/>
      <c r="D825" s="33"/>
      <c r="E825" s="33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s="12" customFormat="1" ht="15.75">
      <c r="A826" s="60"/>
      <c r="B826" s="33"/>
      <c r="C826" s="33"/>
      <c r="D826" s="33"/>
      <c r="E826" s="33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s="12" customFormat="1" ht="15.75">
      <c r="A827" s="60"/>
      <c r="B827" s="33"/>
      <c r="C827" s="33"/>
      <c r="D827" s="33"/>
      <c r="E827" s="33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s="12" customFormat="1" ht="15.75">
      <c r="A828" s="60"/>
      <c r="B828" s="33"/>
      <c r="C828" s="33"/>
      <c r="D828" s="33"/>
      <c r="E828" s="33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s="12" customFormat="1" ht="15.75">
      <c r="A829" s="60"/>
      <c r="B829" s="33"/>
      <c r="C829" s="33"/>
      <c r="D829" s="33"/>
      <c r="E829" s="33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s="12" customFormat="1" ht="15.75">
      <c r="A830" s="60"/>
      <c r="B830" s="33"/>
      <c r="C830" s="33"/>
      <c r="D830" s="33"/>
      <c r="E830" s="33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s="12" customFormat="1" ht="15.75">
      <c r="A831" s="60"/>
      <c r="B831" s="33"/>
      <c r="C831" s="33"/>
      <c r="D831" s="33"/>
      <c r="E831" s="33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s="12" customFormat="1" ht="15.75">
      <c r="A832" s="60"/>
      <c r="B832" s="33"/>
      <c r="C832" s="33"/>
      <c r="D832" s="33"/>
      <c r="E832" s="33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s="12" customFormat="1" ht="15.75">
      <c r="A833" s="60"/>
      <c r="B833" s="33"/>
      <c r="C833" s="33"/>
      <c r="D833" s="33"/>
      <c r="E833" s="33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s="12" customFormat="1" ht="15.75">
      <c r="A834" s="60"/>
      <c r="B834" s="33"/>
      <c r="C834" s="33"/>
      <c r="D834" s="33"/>
      <c r="E834" s="33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s="12" customFormat="1" ht="15.75">
      <c r="A835" s="60"/>
      <c r="B835" s="33"/>
      <c r="C835" s="33"/>
      <c r="D835" s="33"/>
      <c r="E835" s="33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s="12" customFormat="1" ht="15.75">
      <c r="A836" s="60"/>
      <c r="B836" s="33"/>
      <c r="C836" s="33"/>
      <c r="D836" s="33"/>
      <c r="E836" s="33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s="12" customFormat="1" ht="15.75">
      <c r="A837" s="60"/>
      <c r="B837" s="33"/>
      <c r="C837" s="33"/>
      <c r="D837" s="33"/>
      <c r="E837" s="33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s="12" customFormat="1" ht="15.75">
      <c r="A838" s="60"/>
      <c r="B838" s="33"/>
      <c r="C838" s="33"/>
      <c r="D838" s="33"/>
      <c r="E838" s="33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s="12" customFormat="1" ht="15.75">
      <c r="A839" s="60"/>
      <c r="B839" s="33"/>
      <c r="C839" s="33"/>
      <c r="D839" s="33"/>
      <c r="E839" s="33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s="12" customFormat="1" ht="15.75">
      <c r="A840" s="60"/>
      <c r="B840" s="33"/>
      <c r="C840" s="33"/>
      <c r="D840" s="33"/>
      <c r="E840" s="33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s="12" customFormat="1" ht="15.75">
      <c r="A841" s="60"/>
      <c r="B841" s="33"/>
      <c r="C841" s="33"/>
      <c r="D841" s="33"/>
      <c r="E841" s="33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s="12" customFormat="1" ht="15.75">
      <c r="A842" s="60"/>
      <c r="B842" s="33"/>
      <c r="C842" s="33"/>
      <c r="D842" s="33"/>
      <c r="E842" s="33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s="12" customFormat="1" ht="15.75">
      <c r="A843" s="60"/>
      <c r="B843" s="33"/>
      <c r="C843" s="33"/>
      <c r="D843" s="33"/>
      <c r="E843" s="33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s="12" customFormat="1" ht="15.75">
      <c r="A844" s="60"/>
      <c r="B844" s="33"/>
      <c r="C844" s="33"/>
      <c r="D844" s="33"/>
      <c r="E844" s="33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s="12" customFormat="1" ht="15.75">
      <c r="A845" s="60"/>
      <c r="B845" s="33"/>
      <c r="C845" s="33"/>
      <c r="D845" s="33"/>
      <c r="E845" s="33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s="12" customFormat="1" ht="15.75">
      <c r="A846" s="60"/>
      <c r="B846" s="33"/>
      <c r="C846" s="33"/>
      <c r="D846" s="33"/>
      <c r="E846" s="33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s="12" customFormat="1" ht="15.75">
      <c r="A847" s="60"/>
      <c r="B847" s="33"/>
      <c r="C847" s="33"/>
      <c r="D847" s="33"/>
      <c r="E847" s="33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s="12" customFormat="1" ht="15.75">
      <c r="A848" s="60"/>
      <c r="B848" s="33"/>
      <c r="C848" s="33"/>
      <c r="D848" s="33"/>
      <c r="E848" s="33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s="12" customFormat="1" ht="15.75">
      <c r="A849" s="60"/>
      <c r="B849" s="33"/>
      <c r="C849" s="33"/>
      <c r="D849" s="33"/>
      <c r="E849" s="33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s="12" customFormat="1" ht="15.75">
      <c r="A850" s="60"/>
      <c r="B850" s="33"/>
      <c r="C850" s="33"/>
      <c r="D850" s="33"/>
      <c r="E850" s="33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s="12" customFormat="1" ht="15.75">
      <c r="A851" s="60"/>
      <c r="B851" s="33"/>
      <c r="C851" s="33"/>
      <c r="D851" s="33"/>
      <c r="E851" s="33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s="12" customFormat="1" ht="15.75">
      <c r="A852" s="60"/>
      <c r="B852" s="33"/>
      <c r="C852" s="33"/>
      <c r="D852" s="33"/>
      <c r="E852" s="33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s="12" customFormat="1" ht="15.75">
      <c r="A853" s="60"/>
      <c r="B853" s="33"/>
      <c r="C853" s="33"/>
      <c r="D853" s="33"/>
      <c r="E853" s="33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s="12" customFormat="1" ht="15.75">
      <c r="A854" s="60"/>
      <c r="B854" s="33"/>
      <c r="C854" s="33"/>
      <c r="D854" s="33"/>
      <c r="E854" s="33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s="12" customFormat="1" ht="15.75">
      <c r="A855" s="60"/>
      <c r="B855" s="33"/>
      <c r="C855" s="33"/>
      <c r="D855" s="33"/>
      <c r="E855" s="33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s="12" customFormat="1" ht="15.75">
      <c r="A856" s="60"/>
      <c r="B856" s="33"/>
      <c r="C856" s="33"/>
      <c r="D856" s="33"/>
      <c r="E856" s="33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s="12" customFormat="1" ht="15.75">
      <c r="A857" s="60"/>
      <c r="B857" s="33"/>
      <c r="C857" s="33"/>
      <c r="D857" s="33"/>
      <c r="E857" s="33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s="12" customFormat="1" ht="15.75">
      <c r="A858" s="60"/>
      <c r="B858" s="33"/>
      <c r="C858" s="33"/>
      <c r="D858" s="33"/>
      <c r="E858" s="33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s="12" customFormat="1" ht="15.75">
      <c r="A859" s="60"/>
      <c r="B859" s="33"/>
      <c r="C859" s="33"/>
      <c r="D859" s="33"/>
      <c r="E859" s="33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s="12" customFormat="1" ht="15.75">
      <c r="A860" s="60"/>
      <c r="B860" s="33"/>
      <c r="C860" s="33"/>
      <c r="D860" s="33"/>
      <c r="E860" s="33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s="12" customFormat="1" ht="15.75">
      <c r="A861" s="60"/>
      <c r="B861" s="33"/>
      <c r="C861" s="33"/>
      <c r="D861" s="33"/>
      <c r="E861" s="33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s="12" customFormat="1" ht="15.75">
      <c r="A862" s="60"/>
      <c r="B862" s="33"/>
      <c r="C862" s="33"/>
      <c r="D862" s="33"/>
      <c r="E862" s="33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s="12" customFormat="1" ht="15.75">
      <c r="A863" s="60"/>
      <c r="B863" s="33"/>
      <c r="C863" s="33"/>
      <c r="D863" s="33"/>
      <c r="E863" s="33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s="12" customFormat="1" ht="15.75">
      <c r="A864" s="60"/>
      <c r="B864" s="33"/>
      <c r="C864" s="33"/>
      <c r="D864" s="33"/>
      <c r="E864" s="33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s="12" customFormat="1" ht="15.75">
      <c r="A865" s="60"/>
      <c r="B865" s="33"/>
      <c r="C865" s="33"/>
      <c r="D865" s="33"/>
      <c r="E865" s="33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s="12" customFormat="1" ht="15.75">
      <c r="A866" s="60"/>
      <c r="B866" s="33"/>
      <c r="C866" s="33"/>
      <c r="D866" s="33"/>
      <c r="E866" s="33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s="12" customFormat="1" ht="15.75">
      <c r="A867" s="60"/>
      <c r="B867" s="33"/>
      <c r="C867" s="33"/>
      <c r="D867" s="33"/>
      <c r="E867" s="33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s="12" customFormat="1" ht="15.75">
      <c r="A868" s="60"/>
      <c r="B868" s="33"/>
      <c r="C868" s="33"/>
      <c r="D868" s="33"/>
      <c r="E868" s="33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s="12" customFormat="1" ht="15.75">
      <c r="A869" s="60"/>
      <c r="B869" s="33"/>
      <c r="C869" s="33"/>
      <c r="D869" s="33"/>
      <c r="E869" s="33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s="12" customFormat="1" ht="15.75">
      <c r="A870" s="60"/>
      <c r="B870" s="33"/>
      <c r="C870" s="33"/>
      <c r="D870" s="33"/>
      <c r="E870" s="33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s="12" customFormat="1" ht="15.75">
      <c r="A871" s="60"/>
      <c r="B871" s="33"/>
      <c r="C871" s="33"/>
      <c r="D871" s="33"/>
      <c r="E871" s="33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s="12" customFormat="1" ht="15.75">
      <c r="A872" s="60"/>
      <c r="B872" s="33"/>
      <c r="C872" s="33"/>
      <c r="D872" s="33"/>
      <c r="E872" s="33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s="12" customFormat="1" ht="15.75">
      <c r="A873" s="60"/>
      <c r="B873" s="33"/>
      <c r="C873" s="33"/>
      <c r="D873" s="33"/>
      <c r="E873" s="33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s="12" customFormat="1" ht="15.75">
      <c r="A874" s="60"/>
      <c r="B874" s="33"/>
      <c r="C874" s="33"/>
      <c r="D874" s="33"/>
      <c r="E874" s="33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s="12" customFormat="1" ht="15.75">
      <c r="A875" s="60"/>
      <c r="B875" s="33"/>
      <c r="C875" s="33"/>
      <c r="D875" s="33"/>
      <c r="E875" s="33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s="12" customFormat="1" ht="15.75">
      <c r="A876" s="60"/>
      <c r="B876" s="33"/>
      <c r="C876" s="33"/>
      <c r="D876" s="33"/>
      <c r="E876" s="33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s="12" customFormat="1" ht="15.75">
      <c r="A877" s="60"/>
      <c r="B877" s="33"/>
      <c r="C877" s="33"/>
      <c r="D877" s="33"/>
      <c r="E877" s="33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s="12" customFormat="1" ht="15.75">
      <c r="A878" s="60"/>
      <c r="B878" s="33"/>
      <c r="C878" s="33"/>
      <c r="D878" s="33"/>
      <c r="E878" s="33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s="12" customFormat="1" ht="15.75">
      <c r="A879" s="60"/>
      <c r="B879" s="33"/>
      <c r="C879" s="33"/>
      <c r="D879" s="33"/>
      <c r="E879" s="33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s="12" customFormat="1" ht="15.75">
      <c r="A880" s="60"/>
      <c r="B880" s="33"/>
      <c r="C880" s="33"/>
      <c r="D880" s="33"/>
      <c r="E880" s="33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s="12" customFormat="1" ht="15.75">
      <c r="A881" s="60"/>
      <c r="B881" s="33"/>
      <c r="C881" s="33"/>
      <c r="D881" s="33"/>
      <c r="E881" s="33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s="12" customFormat="1" ht="15.75">
      <c r="A882" s="60"/>
      <c r="B882" s="33"/>
      <c r="C882" s="33"/>
      <c r="D882" s="33"/>
      <c r="E882" s="33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s="12" customFormat="1" ht="15.75">
      <c r="A883" s="60"/>
      <c r="B883" s="33"/>
      <c r="C883" s="33"/>
      <c r="D883" s="33"/>
      <c r="E883" s="33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s="12" customFormat="1" ht="15.75">
      <c r="A884" s="60"/>
      <c r="B884" s="33"/>
      <c r="C884" s="33"/>
      <c r="D884" s="33"/>
      <c r="E884" s="33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s="12" customFormat="1" ht="15.75">
      <c r="A885" s="60"/>
      <c r="B885" s="33"/>
      <c r="C885" s="33"/>
      <c r="D885" s="33"/>
      <c r="E885" s="33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s="12" customFormat="1" ht="15.75">
      <c r="A886" s="60"/>
      <c r="B886" s="33"/>
      <c r="C886" s="33"/>
      <c r="D886" s="33"/>
      <c r="E886" s="33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s="12" customFormat="1" ht="15.75">
      <c r="A887" s="60"/>
      <c r="B887" s="33"/>
      <c r="C887" s="33"/>
      <c r="D887" s="33"/>
      <c r="E887" s="33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s="12" customFormat="1" ht="15.75">
      <c r="A888" s="60"/>
      <c r="B888" s="33"/>
      <c r="C888" s="33"/>
      <c r="D888" s="33"/>
      <c r="E888" s="33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s="12" customFormat="1" ht="15.75">
      <c r="A889" s="60"/>
      <c r="B889" s="33"/>
      <c r="C889" s="33"/>
      <c r="D889" s="33"/>
      <c r="E889" s="33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s="12" customFormat="1" ht="15.75">
      <c r="A890" s="60"/>
      <c r="B890" s="33"/>
      <c r="C890" s="33"/>
      <c r="D890" s="33"/>
      <c r="E890" s="33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s="12" customFormat="1" ht="15.75">
      <c r="A891" s="60"/>
      <c r="B891" s="33"/>
      <c r="C891" s="33"/>
      <c r="D891" s="33"/>
      <c r="E891" s="33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s="12" customFormat="1" ht="15.75">
      <c r="A892" s="60"/>
      <c r="B892" s="33"/>
      <c r="C892" s="33"/>
      <c r="D892" s="33"/>
      <c r="E892" s="33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s="12" customFormat="1" ht="15.75">
      <c r="A893" s="60"/>
      <c r="B893" s="33"/>
      <c r="C893" s="33"/>
      <c r="D893" s="33"/>
      <c r="E893" s="33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s="12" customFormat="1" ht="15.75">
      <c r="A894" s="60"/>
      <c r="B894" s="33"/>
      <c r="C894" s="33"/>
      <c r="D894" s="33"/>
      <c r="E894" s="33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s="12" customFormat="1" ht="15.75">
      <c r="A895" s="60"/>
      <c r="B895" s="33"/>
      <c r="C895" s="33"/>
      <c r="D895" s="33"/>
      <c r="E895" s="33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s="12" customFormat="1" ht="15.75">
      <c r="A896" s="60"/>
      <c r="B896" s="33"/>
      <c r="C896" s="33"/>
      <c r="D896" s="33"/>
      <c r="E896" s="33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s="12" customFormat="1" ht="15.75">
      <c r="A897" s="60"/>
      <c r="B897" s="33"/>
      <c r="C897" s="33"/>
      <c r="D897" s="33"/>
      <c r="E897" s="33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s="12" customFormat="1" ht="15.75">
      <c r="A898" s="60"/>
      <c r="B898" s="33"/>
      <c r="C898" s="33"/>
      <c r="D898" s="33"/>
      <c r="E898" s="33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s="12" customFormat="1" ht="15.75">
      <c r="A899" s="60"/>
      <c r="B899" s="33"/>
      <c r="C899" s="33"/>
      <c r="D899" s="33"/>
      <c r="E899" s="33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s="12" customFormat="1" ht="15.75">
      <c r="A900" s="60"/>
      <c r="B900" s="33"/>
      <c r="C900" s="33"/>
      <c r="D900" s="33"/>
      <c r="E900" s="33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s="12" customFormat="1" ht="15.75">
      <c r="A901" s="60"/>
      <c r="B901" s="33"/>
      <c r="C901" s="33"/>
      <c r="D901" s="33"/>
      <c r="E901" s="33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s="12" customFormat="1" ht="15.75">
      <c r="A902" s="60"/>
      <c r="B902" s="33"/>
      <c r="C902" s="33"/>
      <c r="D902" s="33"/>
      <c r="E902" s="33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</sheetData>
  <sheetProtection/>
  <mergeCells count="2">
    <mergeCell ref="F1:G1"/>
    <mergeCell ref="A3:G3"/>
  </mergeCells>
  <printOptions/>
  <pageMargins left="0.84" right="0.1968503937007874" top="0.74" bottom="0.47" header="0.44" footer="0.28"/>
  <pageSetup firstPageNumber="21" useFirstPageNumber="1" fitToHeight="0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2013-04-26T12:54:09Z</cp:lastPrinted>
  <dcterms:created xsi:type="dcterms:W3CDTF">2006-08-18T07:37:11Z</dcterms:created>
  <dcterms:modified xsi:type="dcterms:W3CDTF">2013-06-04T08:26:28Z</dcterms:modified>
  <cp:category/>
  <cp:version/>
  <cp:contentType/>
  <cp:contentStatus/>
</cp:coreProperties>
</file>